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050" tabRatio="729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0" l="1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E29" i="19" s="1"/>
  <c r="D7" i="19"/>
  <c r="D29" i="19" s="1"/>
  <c r="C7" i="19"/>
  <c r="B7" i="19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29" i="19" l="1"/>
  <c r="B29" i="19"/>
  <c r="C31" i="16"/>
  <c r="B30" i="20"/>
  <c r="G28" i="22"/>
  <c r="E28" i="22"/>
  <c r="E30" i="20"/>
  <c r="F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4" i="8"/>
  <c r="D24" i="8"/>
  <c r="E24" i="8"/>
  <c r="F24" i="8"/>
  <c r="G24" i="8"/>
  <c r="B24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F47" i="2" l="1"/>
  <c r="F59" i="2" s="1"/>
  <c r="F81" i="2" s="1"/>
  <c r="E34" i="8"/>
  <c r="C9" i="9"/>
  <c r="F34" i="8"/>
  <c r="G28" i="7"/>
  <c r="C9" i="7"/>
  <c r="E81" i="2"/>
  <c r="K20" i="4"/>
  <c r="E20" i="4"/>
  <c r="I20" i="4"/>
  <c r="C43" i="9"/>
  <c r="B43" i="9"/>
  <c r="D9" i="9"/>
  <c r="E9" i="9"/>
  <c r="G9" i="9"/>
  <c r="B9" i="9"/>
  <c r="D43" i="9"/>
  <c r="D77" i="9" s="1"/>
  <c r="E43" i="9"/>
  <c r="G43" i="9"/>
  <c r="B34" i="8"/>
  <c r="D34" i="8"/>
  <c r="C34" i="8"/>
  <c r="G34" i="8"/>
  <c r="G123" i="7"/>
  <c r="B84" i="7"/>
  <c r="C84" i="7"/>
  <c r="G18" i="7"/>
  <c r="G38" i="7"/>
  <c r="G75" i="7"/>
  <c r="G93" i="7"/>
  <c r="G133" i="7"/>
  <c r="G150" i="7"/>
  <c r="B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E77" i="9" l="1"/>
  <c r="C77" i="9"/>
  <c r="B159" i="7"/>
  <c r="G77" i="9"/>
  <c r="G9" i="7"/>
  <c r="C15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C47" i="2" l="1"/>
  <c r="C62" i="2" s="1"/>
  <c r="B47" i="2"/>
  <c r="B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<sst xmlns="http://schemas.openxmlformats.org/spreadsheetml/2006/main" count="1030" uniqueCount="615">
  <si>
    <t>Formato 1 Estado de Situación Financiera Detallado - LDF</t>
  </si>
  <si>
    <t>Estado de Situación Financiera Detallado - LDF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</si>
  <si>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</si>
  <si>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</si>
  <si>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</si>
  <si>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</si>
  <si>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</si>
  <si>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</si>
  <si>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</si>
  <si>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</si>
  <si>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</si>
  <si>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</si>
  <si>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</si>
  <si>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</si>
  <si>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</si>
  <si>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</si>
  <si>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</si>
  <si>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</si>
  <si>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</si>
  <si>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</si>
  <si>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</si>
  <si>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</si>
  <si>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</si>
  <si>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</si>
  <si>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</si>
  <si>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</si>
  <si>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</si>
  <si>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</si>
  <si>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</si>
  <si>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</si>
  <si>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</si>
  <si>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</si>
  <si>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</si>
  <si>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</si>
  <si>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</si>
  <si>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</si>
  <si>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</si>
  <si>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</si>
  <si>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</si>
  <si>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</si>
  <si>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</si>
  <si>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</si>
  <si>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</si>
  <si>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</si>
  <si>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</si>
  <si>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</si>
  <si>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</si>
  <si>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</si>
  <si>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</si>
  <si>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</si>
  <si>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</si>
  <si>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</si>
  <si>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</si>
  <si>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</si>
  <si>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</si>
  <si>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</si>
  <si>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</si>
  <si>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</si>
  <si>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</si>
  <si>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</si>
  <si>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</si>
  <si>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</si>
  <si>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</si>
  <si>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</si>
  <si>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</si>
  <si>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</si>
  <si>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</si>
  <si>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</si>
  <si>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</si>
  <si>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</si>
  <si>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</si>
  <si>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</si>
  <si>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</si>
  <si>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</si>
  <si>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</si>
  <si>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</si>
  <si>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</si>
  <si>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</si>
  <si>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</si>
  <si>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</si>
  <si>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</si>
  <si>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</si>
  <si>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</si>
  <si>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</si>
  <si>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</si>
  <si>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</si>
  <si>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</si>
  <si>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</si>
  <si>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</si>
  <si>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</si>
  <si>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</si>
  <si>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</si>
  <si>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</si>
  <si>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</si>
  <si>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</si>
  <si>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</si>
  <si>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</si>
  <si>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</si>
  <si>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</si>
  <si>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</si>
  <si>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</si>
  <si>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</si>
  <si>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</si>
  <si>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</si>
  <si>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</si>
  <si>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</si>
  <si>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</si>
  <si>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</si>
  <si>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</si>
  <si>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</si>
  <si>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</si>
  <si>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</si>
  <si>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</si>
  <si>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</si>
  <si>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</si>
  <si>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</si>
  <si>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</si>
  <si>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</si>
  <si>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</si>
  <si>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</si>
  <si>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</si>
  <si>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</si>
  <si>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</si>
  <si>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</si>
  <si>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</si>
  <si>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</si>
  <si>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</si>
  <si>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</si>
  <si>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</si>
  <si>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</si>
  <si>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</si>
  <si>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</si>
  <si>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</si>
  <si>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</si>
  <si>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</si>
  <si>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</si>
  <si>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</si>
  <si>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</si>
  <si>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</si>
  <si>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</si>
  <si>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</si>
  <si>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</si>
  <si>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</si>
  <si>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</si>
  <si>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</si>
  <si>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</si>
  <si>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</si>
  <si>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</si>
  <si>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</si>
  <si>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</si>
  <si>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</si>
  <si>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</si>
  <si>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</si>
  <si>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</si>
  <si>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</si>
  <si>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</si>
  <si>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</si>
  <si>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</si>
  <si>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</si>
  <si>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</si>
  <si>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</si>
  <si>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</si>
  <si>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</si>
  <si>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</si>
  <si>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</si>
  <si>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</si>
  <si>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</si>
  <si>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</si>
  <si>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</si>
  <si>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</si>
  <si>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</si>
  <si>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</si>
  <si>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</si>
  <si>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</si>
  <si>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</si>
  <si>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</si>
  <si>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</si>
  <si>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</si>
  <si>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</si>
  <si>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</si>
  <si>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</si>
  <si>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</si>
  <si>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</si>
  <si>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</si>
  <si>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</si>
  <si>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</si>
  <si>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</si>
  <si>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</si>
  <si>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</si>
  <si>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</si>
  <si>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</si>
  <si>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</si>
  <si>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</si>
  <si>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</si>
  <si>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</si>
  <si>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</si>
  <si>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</si>
  <si>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</si>
  <si>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</si>
  <si>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</si>
  <si>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</si>
  <si>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</si>
  <si>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</si>
  <si>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</si>
  <si>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</si>
  <si>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</si>
  <si>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</si>
  <si>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</si>
  <si>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</si>
  <si>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</si>
  <si>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</si>
  <si>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</si>
  <si>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</si>
  <si>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</si>
  <si>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</si>
  <si>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</si>
  <si>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</si>
  <si>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</si>
  <si>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</si>
  <si>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</si>
  <si>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</si>
  <si>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</si>
  <si>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</si>
  <si>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</si>
  <si>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</si>
  <si>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</si>
  <si>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</si>
  <si>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</si>
  <si>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</si>
  <si>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</si>
  <si>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</si>
  <si>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</si>
  <si>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</si>
  <si>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</si>
  <si>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</si>
  <si>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</si>
  <si>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</si>
  <si>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</si>
  <si>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</si>
  <si>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</si>
  <si>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</si>
  <si>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</si>
  <si>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</si>
  <si>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</si>
  <si>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</si>
  <si>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</si>
  <si>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</si>
  <si>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</si>
  <si>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</si>
  <si>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</si>
  <si>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</si>
  <si>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</si>
  <si>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</si>
  <si>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</si>
  <si>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</si>
  <si>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</si>
  <si>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</si>
  <si>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</si>
  <si>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</si>
  <si>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</si>
  <si>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</si>
  <si>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</si>
  <si>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</si>
  <si>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</si>
  <si>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</si>
  <si>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</si>
  <si>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</si>
  <si>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</si>
  <si>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</si>
  <si>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</si>
  <si>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</si>
  <si>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</si>
  <si>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</si>
  <si>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</si>
  <si>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</si>
  <si>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</si>
  <si>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</si>
  <si>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</si>
  <si>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</si>
  <si>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</si>
  <si>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</si>
  <si>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</si>
  <si>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</si>
  <si>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</si>
  <si>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</si>
  <si>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</si>
  <si>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</si>
  <si>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</si>
  <si>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</si>
  <si>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</si>
  <si>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</si>
  <si>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</si>
  <si>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</si>
  <si>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</si>
  <si>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</si>
  <si>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</si>
  <si>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</si>
  <si>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</si>
  <si>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</si>
  <si>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</si>
  <si>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</si>
  <si>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</si>
  <si>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</si>
  <si>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</si>
  <si>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</si>
  <si>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</si>
  <si>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</si>
  <si>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</si>
  <si>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</si>
  <si>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</si>
  <si>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</si>
  <si>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</si>
  <si>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</si>
  <si>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</si>
  <si>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</si>
  <si>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</si>
  <si>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</si>
  <si>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</si>
  <si>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</si>
  <si>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</si>
  <si>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</si>
  <si>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</si>
  <si>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</si>
  <si>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</si>
  <si>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</si>
  <si>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</si>
  <si>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</si>
  <si>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</si>
  <si>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</si>
  <si>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</si>
  <si>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</si>
  <si>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</si>
  <si>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</si>
  <si>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</si>
  <si>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</si>
  <si>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</si>
  <si>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</si>
  <si>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</si>
  <si>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</si>
  <si>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</si>
  <si>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</si>
  <si>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</si>
  <si>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</si>
  <si>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</si>
  <si>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</si>
  <si>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</si>
  <si>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</si>
  <si>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</si>
  <si>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</si>
  <si>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</si>
  <si>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</si>
  <si>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</si>
  <si>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</si>
  <si>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</si>
  <si>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</si>
  <si>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</si>
  <si>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</si>
  <si>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</si>
  <si>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</si>
  <si>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</si>
  <si>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</si>
  <si>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</si>
  <si>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</si>
  <si>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</si>
  <si>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</si>
  <si>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</si>
  <si>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</si>
  <si>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</si>
  <si>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</si>
  <si>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</si>
  <si>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</si>
  <si>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</si>
  <si>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</si>
  <si>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</si>
  <si>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</si>
  <si>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</si>
  <si>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</si>
  <si>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</si>
  <si>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</si>
  <si>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</si>
  <si>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</si>
  <si>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</si>
  <si>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</si>
  <si>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</si>
  <si>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</si>
  <si>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</si>
  <si>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</si>
  <si>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</si>
  <si>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</si>
  <si>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</si>
  <si>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</si>
  <si>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</si>
  <si>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</si>
  <si>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</si>
  <si>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</si>
  <si>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</si>
  <si>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</si>
  <si>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</si>
  <si>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</si>
  <si>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</si>
  <si>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</si>
  <si>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</si>
  <si>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</si>
  <si>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</si>
  <si>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</si>
  <si>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</si>
  <si>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</si>
  <si>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</si>
  <si>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</si>
  <si>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</si>
  <si>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</si>
  <si>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</si>
  <si>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</si>
  <si>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</si>
  <si>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</si>
  <si>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</si>
  <si>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</si>
  <si>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</si>
  <si>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</si>
  <si>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</si>
  <si>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</si>
  <si>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</si>
  <si>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</si>
  <si>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</si>
  <si>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</si>
  <si>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</si>
  <si>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</si>
  <si>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</si>
  <si>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</si>
  <si>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</si>
  <si>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</si>
  <si>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</si>
  <si>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</si>
  <si>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</si>
  <si>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</si>
  <si>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</si>
  <si>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</si>
  <si>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</si>
  <si>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</si>
  <si>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</si>
  <si>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</si>
  <si>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</si>
  <si>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</si>
  <si>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</si>
  <si>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</si>
  <si>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</si>
  <si>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</si>
  <si>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</si>
  <si>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</si>
  <si>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</si>
  <si>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</si>
  <si>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</si>
  <si>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</si>
  <si>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</si>
  <si>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</si>
  <si>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</si>
  <si>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</si>
  <si>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</si>
  <si>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</si>
  <si>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</si>
  <si>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</si>
  <si>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</si>
  <si>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</si>
  <si>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</si>
  <si>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</si>
  <si>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</si>
  <si>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</si>
  <si>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</si>
  <si>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</si>
  <si>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</si>
  <si>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</si>
  <si>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</si>
  <si>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</si>
  <si>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</si>
  <si>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</si>
  <si>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</si>
  <si>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</si>
  <si>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</si>
  <si>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</si>
  <si>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</si>
  <si>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</si>
  <si>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</si>
  <si>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</si>
  <si>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</si>
  <si>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</si>
  <si>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</si>
  <si>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</si>
  <si>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</si>
  <si>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</si>
  <si>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</si>
  <si>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</si>
  <si>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</si>
  <si>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</si>
  <si>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</si>
  <si>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</si>
  <si>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</si>
  <si>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</si>
  <si>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</si>
  <si>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</si>
  <si>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</si>
  <si>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</si>
  <si>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</si>
  <si>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</si>
  <si>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</si>
  <si>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</si>
  <si>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</si>
  <si>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</si>
  <si>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</si>
  <si>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</si>
  <si>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</si>
  <si>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</si>
  <si>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</si>
  <si>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</si>
  <si>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</si>
  <si>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</si>
  <si>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</si>
  <si>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</si>
  <si>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</si>
  <si>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</si>
  <si>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</si>
  <si>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</si>
  <si>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</si>
  <si>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</si>
  <si>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</si>
  <si>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</si>
  <si>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</si>
  <si>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</si>
  <si>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</si>
  <si>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</si>
  <si>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</si>
  <si>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</si>
  <si>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</si>
  <si>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</si>
  <si>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</si>
  <si>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</si>
  <si>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</si>
  <si>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</si>
  <si>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</si>
  <si>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</si>
  <si>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</si>
  <si>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</si>
  <si>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</si>
  <si>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</si>
  <si>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</si>
  <si>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</si>
  <si>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</si>
  <si>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</si>
  <si>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</si>
  <si>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</si>
  <si>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</si>
  <si>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</si>
  <si>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</si>
  <si>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</si>
  <si>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</si>
  <si>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</si>
  <si>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</si>
  <si>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</si>
  <si>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</si>
  <si>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</si>
  <si>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</si>
  <si>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</si>
  <si>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</si>
  <si>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</si>
  <si>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</si>
  <si>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</si>
  <si>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</si>
  <si>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</si>
  <si>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</si>
  <si>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</si>
  <si>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</si>
  <si>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</si>
  <si>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</si>
  <si>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</si>
  <si>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</si>
  <si>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</si>
  <si>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</si>
  <si>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</si>
  <si>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</si>
  <si>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</si>
  <si>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</si>
  <si>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</si>
  <si>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</si>
  <si>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</si>
  <si>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</si>
  <si>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</si>
  <si>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</si>
  <si>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</si>
  <si>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</si>
  <si>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</si>
  <si>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</si>
  <si>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</si>
  <si>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</si>
  <si>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</si>
  <si>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</si>
  <si>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</si>
  <si>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</si>
  <si>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Al 31 de Diciembre de 2023 y al 30 de Junio de 2024 (b)</t>
  </si>
  <si>
    <t>Del 1 de Enero al 30 de Junio de 2024 (b)</t>
  </si>
  <si>
    <t>Monto pagado de la inversión al 30 de Junio de 2024 (k)</t>
  </si>
  <si>
    <t>Monto pagado de la inversión actualizado al 30 de Junio de 2024 (l)</t>
  </si>
  <si>
    <t>Saldo pendiente por pagar de la inversión al 30 de Junio de 2024 (m = g – l)</t>
  </si>
  <si>
    <t>JUNTA MUNICIPAL DE AGUA POTABLE Y ALCANTARILLADO DE CORTÁZAR, GTO</t>
  </si>
  <si>
    <t>31120M09A010100 OPERACION Y MTTO AGUA POTABLE</t>
  </si>
  <si>
    <t>31120M09A010200 OPERACION Y MTTO ALCANTARILLADO</t>
  </si>
  <si>
    <t>31120M09A010300 OPERACION Y MTTO MAQUINARIA Y EQUIPO</t>
  </si>
  <si>
    <t>31120M09A010400 OPERACION Y MTTO ADMINISTRATIVO</t>
  </si>
  <si>
    <t>31120M09A020000 DIRECCION GENERAL</t>
  </si>
  <si>
    <t>31120M09A030000 RECURSOS HUMANOS</t>
  </si>
  <si>
    <t>31120M09A040000 CONTABILIDAD</t>
  </si>
  <si>
    <t>31120M09A050000 COMERCIALIZACION</t>
  </si>
  <si>
    <t>31120M09A060000 INFORMATICA</t>
  </si>
  <si>
    <t>31120M09A070000 SANEAMIENTO</t>
  </si>
  <si>
    <t>31120M09A080000 COMUNICACION SOCIAL</t>
  </si>
  <si>
    <t>31120M09A090000 INGENIERIA Y PLANEACION</t>
  </si>
  <si>
    <t>31120M09A100000 SUPERVISION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</si>
</sst>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5" zoomScaleNormal="75" workbookViewId="0">
      <selection activeCell="F79" sqref="F79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601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596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4</v>
      </c>
      <c r="C6" s="1" t="s">
        <v>5</v>
      </c>
      <c r="D6" s="42" t="s">
        <v>6</v>
      </c>
      <c r="E6" s="41" t="s">
        <v>4</v>
      </c>
      <c r="F6" s="1" t="s">
        <v>5</v>
      </c>
    </row>
    <row r="7" spans="1:6" ht="12.95" customHeight="1" x14ac:dyDescent="0.25">
      <c r="A7" s="43" t="s">
        <v>7</v>
      </c>
      <c r="B7" s="44"/>
      <c r="C7" s="44"/>
      <c r="D7" s="43" t="s">
        <v>8</v>
      </c>
      <c r="E7" s="44"/>
      <c r="F7" s="44"/>
    </row>
    <row r="8" spans="1:6" x14ac:dyDescent="0.25">
      <c r="A8" s="2" t="s">
        <v>9</v>
      </c>
      <c r="B8" s="45"/>
      <c r="C8" s="45"/>
      <c r="D8" s="2" t="s">
        <v>10</v>
      </c>
      <c r="E8" s="45"/>
      <c r="F8" s="45"/>
    </row>
    <row r="9" spans="1:6" x14ac:dyDescent="0.25">
      <c r="A9" s="46" t="s">
        <v>11</v>
      </c>
      <c r="B9" s="47">
        <f>SUM(B10:B16)</f>
        <v>37497980.549999997</v>
      </c>
      <c r="C9" s="47">
        <f>SUM(C10:C16)</f>
        <v>61143940.280000001</v>
      </c>
      <c r="D9" s="46" t="s">
        <v>12</v>
      </c>
      <c r="E9" s="47">
        <f>SUM(E10:E18)</f>
        <v>1948047.81</v>
      </c>
      <c r="F9" s="47">
        <f>SUM(F10:F18)</f>
        <v>1639328.49</v>
      </c>
    </row>
    <row r="10" spans="1:6" x14ac:dyDescent="0.25">
      <c r="A10" s="48" t="s">
        <v>13</v>
      </c>
      <c r="B10" s="47">
        <v>23000</v>
      </c>
      <c r="C10" s="47">
        <v>23000</v>
      </c>
      <c r="D10" s="48" t="s">
        <v>14</v>
      </c>
      <c r="E10" s="47">
        <v>483087.14</v>
      </c>
      <c r="F10" s="47">
        <v>482273.62</v>
      </c>
    </row>
    <row r="11" spans="1:6" x14ac:dyDescent="0.25">
      <c r="A11" s="48" t="s">
        <v>15</v>
      </c>
      <c r="B11" s="47">
        <v>37474980.549999997</v>
      </c>
      <c r="C11" s="47">
        <v>61120940.280000001</v>
      </c>
      <c r="D11" s="48" t="s">
        <v>16</v>
      </c>
      <c r="E11" s="47">
        <v>-126834.74</v>
      </c>
      <c r="F11" s="47">
        <v>-536662.68999999994</v>
      </c>
    </row>
    <row r="12" spans="1:6" x14ac:dyDescent="0.25">
      <c r="A12" s="48" t="s">
        <v>17</v>
      </c>
      <c r="B12" s="47">
        <v>0</v>
      </c>
      <c r="C12" s="47">
        <v>0</v>
      </c>
      <c r="D12" s="48" t="s">
        <v>18</v>
      </c>
      <c r="E12" s="47">
        <v>289648.05</v>
      </c>
      <c r="F12" s="47">
        <v>254644.48000000001</v>
      </c>
    </row>
    <row r="13" spans="1:6" x14ac:dyDescent="0.25">
      <c r="A13" s="48" t="s">
        <v>19</v>
      </c>
      <c r="B13" s="47">
        <v>0</v>
      </c>
      <c r="C13" s="47">
        <v>0</v>
      </c>
      <c r="D13" s="48" t="s">
        <v>20</v>
      </c>
      <c r="E13" s="47">
        <v>0</v>
      </c>
      <c r="F13" s="47">
        <v>0</v>
      </c>
    </row>
    <row r="14" spans="1:6" x14ac:dyDescent="0.25">
      <c r="A14" s="48" t="s">
        <v>21</v>
      </c>
      <c r="B14" s="47">
        <v>0</v>
      </c>
      <c r="C14" s="47">
        <v>0</v>
      </c>
      <c r="D14" s="48" t="s">
        <v>22</v>
      </c>
      <c r="E14" s="47">
        <v>0</v>
      </c>
      <c r="F14" s="47">
        <v>0</v>
      </c>
    </row>
    <row r="15" spans="1:6" x14ac:dyDescent="0.25">
      <c r="A15" s="48" t="s">
        <v>23</v>
      </c>
      <c r="B15" s="47">
        <v>0</v>
      </c>
      <c r="C15" s="47">
        <v>0</v>
      </c>
      <c r="D15" s="48" t="s">
        <v>24</v>
      </c>
      <c r="E15" s="47">
        <v>0</v>
      </c>
      <c r="F15" s="47">
        <v>0</v>
      </c>
    </row>
    <row r="16" spans="1:6" x14ac:dyDescent="0.25">
      <c r="A16" s="48" t="s">
        <v>25</v>
      </c>
      <c r="B16" s="47">
        <v>0</v>
      </c>
      <c r="C16" s="47">
        <v>0</v>
      </c>
      <c r="D16" s="48" t="s">
        <v>26</v>
      </c>
      <c r="E16" s="47">
        <v>947482.11</v>
      </c>
      <c r="F16" s="47">
        <v>817936.19</v>
      </c>
    </row>
    <row r="17" spans="1:6" x14ac:dyDescent="0.25">
      <c r="A17" s="46" t="s">
        <v>27</v>
      </c>
      <c r="B17" s="47">
        <f>SUM(B18:B24)</f>
        <v>3847942.01</v>
      </c>
      <c r="C17" s="47">
        <f>SUM(C18:C24)</f>
        <v>2869074.38</v>
      </c>
      <c r="D17" s="48" t="s">
        <v>28</v>
      </c>
      <c r="E17" s="47">
        <v>0</v>
      </c>
      <c r="F17" s="47">
        <v>0</v>
      </c>
    </row>
    <row r="18" spans="1:6" x14ac:dyDescent="0.25">
      <c r="A18" s="48" t="s">
        <v>29</v>
      </c>
      <c r="B18" s="47">
        <v>0</v>
      </c>
      <c r="C18" s="47">
        <v>0</v>
      </c>
      <c r="D18" s="48" t="s">
        <v>30</v>
      </c>
      <c r="E18" s="47">
        <v>354665.25</v>
      </c>
      <c r="F18" s="47">
        <v>621136.89</v>
      </c>
    </row>
    <row r="19" spans="1:6" x14ac:dyDescent="0.25">
      <c r="A19" s="48" t="s">
        <v>31</v>
      </c>
      <c r="B19" s="47">
        <v>2529010.83</v>
      </c>
      <c r="C19" s="47">
        <v>1654943.87</v>
      </c>
      <c r="D19" s="46" t="s">
        <v>32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33</v>
      </c>
      <c r="B20" s="47">
        <v>40</v>
      </c>
      <c r="C20" s="47">
        <v>40</v>
      </c>
      <c r="D20" s="48" t="s">
        <v>34</v>
      </c>
      <c r="E20" s="47">
        <v>0</v>
      </c>
      <c r="F20" s="47">
        <v>0</v>
      </c>
    </row>
    <row r="21" spans="1:6" x14ac:dyDescent="0.25">
      <c r="A21" s="48" t="s">
        <v>35</v>
      </c>
      <c r="B21" s="47">
        <v>1653.21</v>
      </c>
      <c r="C21" s="47">
        <v>1653.21</v>
      </c>
      <c r="D21" s="48" t="s">
        <v>36</v>
      </c>
      <c r="E21" s="47">
        <v>0</v>
      </c>
      <c r="F21" s="47">
        <v>0</v>
      </c>
    </row>
    <row r="22" spans="1:6" x14ac:dyDescent="0.25">
      <c r="A22" s="48" t="s">
        <v>37</v>
      </c>
      <c r="B22" s="47">
        <v>17000</v>
      </c>
      <c r="C22" s="47">
        <v>17000</v>
      </c>
      <c r="D22" s="48" t="s">
        <v>38</v>
      </c>
      <c r="E22" s="47">
        <v>0</v>
      </c>
      <c r="F22" s="47">
        <v>0</v>
      </c>
    </row>
    <row r="23" spans="1:6" x14ac:dyDescent="0.25">
      <c r="A23" s="48" t="s">
        <v>39</v>
      </c>
      <c r="B23" s="47">
        <v>0</v>
      </c>
      <c r="C23" s="47">
        <v>0</v>
      </c>
      <c r="D23" s="46" t="s">
        <v>40</v>
      </c>
      <c r="E23" s="47">
        <f>E24+E25</f>
        <v>0</v>
      </c>
      <c r="F23" s="47">
        <f>F24+F25</f>
        <v>0</v>
      </c>
    </row>
    <row r="24" spans="1:6" x14ac:dyDescent="0.25">
      <c r="A24" s="48" t="s">
        <v>41</v>
      </c>
      <c r="B24" s="47">
        <v>1300237.97</v>
      </c>
      <c r="C24" s="47">
        <v>1195437.3</v>
      </c>
      <c r="D24" s="48" t="s">
        <v>42</v>
      </c>
      <c r="E24" s="47">
        <v>0</v>
      </c>
      <c r="F24" s="47">
        <v>0</v>
      </c>
    </row>
    <row r="25" spans="1:6" x14ac:dyDescent="0.25">
      <c r="A25" s="46" t="s">
        <v>43</v>
      </c>
      <c r="B25" s="47">
        <f>SUM(B26:B30)</f>
        <v>9192437.1099999994</v>
      </c>
      <c r="C25" s="47">
        <f>SUM(C26:C30)</f>
        <v>6500533.1299999999</v>
      </c>
      <c r="D25" s="48" t="s">
        <v>44</v>
      </c>
      <c r="E25" s="47">
        <v>0</v>
      </c>
      <c r="F25" s="47">
        <v>0</v>
      </c>
    </row>
    <row r="26" spans="1:6" x14ac:dyDescent="0.25">
      <c r="A26" s="48" t="s">
        <v>45</v>
      </c>
      <c r="B26" s="47">
        <v>6690736.4500000002</v>
      </c>
      <c r="C26" s="47">
        <v>6499968.1299999999</v>
      </c>
      <c r="D26" s="46" t="s">
        <v>46</v>
      </c>
      <c r="E26" s="47">
        <v>0</v>
      </c>
      <c r="F26" s="47">
        <v>0</v>
      </c>
    </row>
    <row r="27" spans="1:6" x14ac:dyDescent="0.25">
      <c r="A27" s="48" t="s">
        <v>47</v>
      </c>
      <c r="B27" s="47">
        <v>0</v>
      </c>
      <c r="C27" s="47">
        <v>0</v>
      </c>
      <c r="D27" s="46" t="s">
        <v>48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49</v>
      </c>
      <c r="B28" s="47">
        <v>565</v>
      </c>
      <c r="C28" s="47">
        <v>565</v>
      </c>
      <c r="D28" s="48" t="s">
        <v>50</v>
      </c>
      <c r="E28" s="47">
        <v>0</v>
      </c>
      <c r="F28" s="47">
        <v>0</v>
      </c>
    </row>
    <row r="29" spans="1:6" x14ac:dyDescent="0.25">
      <c r="A29" s="48" t="s">
        <v>51</v>
      </c>
      <c r="B29" s="47">
        <v>2501135.66</v>
      </c>
      <c r="C29" s="47">
        <v>0</v>
      </c>
      <c r="D29" s="48" t="s">
        <v>52</v>
      </c>
      <c r="E29" s="47">
        <v>0</v>
      </c>
      <c r="F29" s="47">
        <v>0</v>
      </c>
    </row>
    <row r="30" spans="1:6" x14ac:dyDescent="0.25">
      <c r="A30" s="48" t="s">
        <v>53</v>
      </c>
      <c r="B30" s="47">
        <v>0</v>
      </c>
      <c r="C30" s="47">
        <v>0</v>
      </c>
      <c r="D30" s="48" t="s">
        <v>54</v>
      </c>
      <c r="E30" s="47">
        <v>0</v>
      </c>
      <c r="F30" s="47">
        <v>0</v>
      </c>
    </row>
    <row r="31" spans="1:6" x14ac:dyDescent="0.25">
      <c r="A31" s="46" t="s">
        <v>55</v>
      </c>
      <c r="B31" s="47">
        <f>SUM(B32:B36)</f>
        <v>0</v>
      </c>
      <c r="C31" s="47">
        <f>SUM(C32:C36)</f>
        <v>0</v>
      </c>
      <c r="D31" s="46" t="s">
        <v>56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57</v>
      </c>
      <c r="B32" s="47">
        <v>0</v>
      </c>
      <c r="C32" s="47">
        <v>0</v>
      </c>
      <c r="D32" s="48" t="s">
        <v>58</v>
      </c>
      <c r="E32" s="47">
        <v>0</v>
      </c>
      <c r="F32" s="47">
        <v>0</v>
      </c>
    </row>
    <row r="33" spans="1:6" ht="14.45" customHeight="1" x14ac:dyDescent="0.25">
      <c r="A33" s="48" t="s">
        <v>59</v>
      </c>
      <c r="B33" s="47">
        <v>0</v>
      </c>
      <c r="C33" s="47">
        <v>0</v>
      </c>
      <c r="D33" s="48" t="s">
        <v>60</v>
      </c>
      <c r="E33" s="47">
        <v>0</v>
      </c>
      <c r="F33" s="47">
        <v>0</v>
      </c>
    </row>
    <row r="34" spans="1:6" ht="14.45" customHeight="1" x14ac:dyDescent="0.25">
      <c r="A34" s="48" t="s">
        <v>61</v>
      </c>
      <c r="B34" s="47">
        <v>0</v>
      </c>
      <c r="C34" s="47">
        <v>0</v>
      </c>
      <c r="D34" s="48" t="s">
        <v>62</v>
      </c>
      <c r="E34" s="47">
        <v>0</v>
      </c>
      <c r="F34" s="47">
        <v>0</v>
      </c>
    </row>
    <row r="35" spans="1:6" ht="14.45" customHeight="1" x14ac:dyDescent="0.25">
      <c r="A35" s="48" t="s">
        <v>63</v>
      </c>
      <c r="B35" s="47">
        <v>0</v>
      </c>
      <c r="C35" s="47">
        <v>0</v>
      </c>
      <c r="D35" s="48" t="s">
        <v>64</v>
      </c>
      <c r="E35" s="47">
        <v>0</v>
      </c>
      <c r="F35" s="47">
        <v>0</v>
      </c>
    </row>
    <row r="36" spans="1:6" ht="14.45" customHeight="1" x14ac:dyDescent="0.25">
      <c r="A36" s="48" t="s">
        <v>65</v>
      </c>
      <c r="B36" s="47">
        <v>0</v>
      </c>
      <c r="C36" s="47">
        <v>0</v>
      </c>
      <c r="D36" s="48" t="s">
        <v>66</v>
      </c>
      <c r="E36" s="47">
        <v>0</v>
      </c>
      <c r="F36" s="47">
        <v>0</v>
      </c>
    </row>
    <row r="37" spans="1:6" ht="14.45" customHeight="1" x14ac:dyDescent="0.25">
      <c r="A37" s="46" t="s">
        <v>67</v>
      </c>
      <c r="B37" s="47">
        <v>1157475.68</v>
      </c>
      <c r="C37" s="47">
        <v>1080256.52</v>
      </c>
      <c r="D37" s="48" t="s">
        <v>68</v>
      </c>
      <c r="E37" s="47">
        <v>0</v>
      </c>
      <c r="F37" s="47">
        <v>0</v>
      </c>
    </row>
    <row r="38" spans="1:6" x14ac:dyDescent="0.25">
      <c r="A38" s="46" t="s">
        <v>69</v>
      </c>
      <c r="B38" s="47">
        <f>SUM(B39:B40)</f>
        <v>0</v>
      </c>
      <c r="C38" s="47">
        <f>SUM(C39:C40)</f>
        <v>0</v>
      </c>
      <c r="D38" s="46" t="s">
        <v>70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71</v>
      </c>
      <c r="B39" s="47">
        <v>0</v>
      </c>
      <c r="C39" s="47">
        <v>0</v>
      </c>
      <c r="D39" s="48" t="s">
        <v>72</v>
      </c>
      <c r="E39" s="47">
        <v>0</v>
      </c>
      <c r="F39" s="47">
        <v>0</v>
      </c>
    </row>
    <row r="40" spans="1:6" x14ac:dyDescent="0.25">
      <c r="A40" s="48" t="s">
        <v>73</v>
      </c>
      <c r="B40" s="47">
        <v>0</v>
      </c>
      <c r="C40" s="47">
        <v>0</v>
      </c>
      <c r="D40" s="48" t="s">
        <v>74</v>
      </c>
      <c r="E40" s="47">
        <v>0</v>
      </c>
      <c r="F40" s="47">
        <v>0</v>
      </c>
    </row>
    <row r="41" spans="1:6" x14ac:dyDescent="0.25">
      <c r="A41" s="46" t="s">
        <v>75</v>
      </c>
      <c r="B41" s="47">
        <f>SUM(B42:B45)</f>
        <v>0</v>
      </c>
      <c r="C41" s="47">
        <f>SUM(C42:C45)</f>
        <v>0</v>
      </c>
      <c r="D41" s="48" t="s">
        <v>76</v>
      </c>
      <c r="E41" s="47">
        <v>0</v>
      </c>
      <c r="F41" s="47">
        <v>0</v>
      </c>
    </row>
    <row r="42" spans="1:6" x14ac:dyDescent="0.25">
      <c r="A42" s="48" t="s">
        <v>77</v>
      </c>
      <c r="B42" s="47">
        <v>0</v>
      </c>
      <c r="C42" s="47">
        <v>0</v>
      </c>
      <c r="D42" s="46" t="s">
        <v>78</v>
      </c>
      <c r="E42" s="47">
        <f>SUM(E43:E45)</f>
        <v>-0.68</v>
      </c>
      <c r="F42" s="47">
        <f>SUM(F43:F45)</f>
        <v>-0.68</v>
      </c>
    </row>
    <row r="43" spans="1:6" x14ac:dyDescent="0.25">
      <c r="A43" s="48" t="s">
        <v>79</v>
      </c>
      <c r="B43" s="47">
        <v>0</v>
      </c>
      <c r="C43" s="47">
        <v>0</v>
      </c>
      <c r="D43" s="48" t="s">
        <v>80</v>
      </c>
      <c r="E43" s="47">
        <v>-0.68</v>
      </c>
      <c r="F43" s="47">
        <v>-0.68</v>
      </c>
    </row>
    <row r="44" spans="1:6" x14ac:dyDescent="0.25">
      <c r="A44" s="48" t="s">
        <v>81</v>
      </c>
      <c r="B44" s="47">
        <v>0</v>
      </c>
      <c r="C44" s="47">
        <v>0</v>
      </c>
      <c r="D44" s="48" t="s">
        <v>82</v>
      </c>
      <c r="E44" s="47">
        <v>0</v>
      </c>
      <c r="F44" s="47">
        <v>0</v>
      </c>
    </row>
    <row r="45" spans="1:6" x14ac:dyDescent="0.25">
      <c r="A45" s="48" t="s">
        <v>83</v>
      </c>
      <c r="B45" s="47">
        <v>0</v>
      </c>
      <c r="C45" s="47">
        <v>0</v>
      </c>
      <c r="D45" s="48" t="s">
        <v>84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85</v>
      </c>
      <c r="B47" s="4">
        <f>B9+B17+B25+B31+B37+B38+B41</f>
        <v>51695835.349999994</v>
      </c>
      <c r="C47" s="4">
        <f>C9+C17+C25+C31+C37+C38+C41</f>
        <v>71593804.310000002</v>
      </c>
      <c r="D47" s="2" t="s">
        <v>86</v>
      </c>
      <c r="E47" s="4">
        <f>E9+E19+E23+E26+E27+E31+E38+E42</f>
        <v>1948047.1300000001</v>
      </c>
      <c r="F47" s="4">
        <f>F9+F19+F23+F26+F27+F31+F38+F42</f>
        <v>1639327.81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87</v>
      </c>
      <c r="B49" s="49"/>
      <c r="C49" s="49"/>
      <c r="D49" s="2" t="s">
        <v>88</v>
      </c>
      <c r="E49" s="49"/>
      <c r="F49" s="49"/>
    </row>
    <row r="50" spans="1:6" x14ac:dyDescent="0.25">
      <c r="A50" s="46" t="s">
        <v>89</v>
      </c>
      <c r="B50" s="47">
        <v>0</v>
      </c>
      <c r="C50" s="47">
        <v>0</v>
      </c>
      <c r="D50" s="46" t="s">
        <v>90</v>
      </c>
      <c r="E50" s="47">
        <v>0</v>
      </c>
      <c r="F50" s="47">
        <v>0</v>
      </c>
    </row>
    <row r="51" spans="1:6" x14ac:dyDescent="0.25">
      <c r="A51" s="46" t="s">
        <v>91</v>
      </c>
      <c r="B51" s="47">
        <v>0</v>
      </c>
      <c r="C51" s="47">
        <v>0</v>
      </c>
      <c r="D51" s="46" t="s">
        <v>92</v>
      </c>
      <c r="E51" s="47">
        <v>0</v>
      </c>
      <c r="F51" s="47">
        <v>0</v>
      </c>
    </row>
    <row r="52" spans="1:6" x14ac:dyDescent="0.25">
      <c r="A52" s="46" t="s">
        <v>93</v>
      </c>
      <c r="B52" s="47">
        <v>173649071.41999999</v>
      </c>
      <c r="C52" s="47">
        <v>173230278.28999999</v>
      </c>
      <c r="D52" s="46" t="s">
        <v>94</v>
      </c>
      <c r="E52" s="47">
        <v>0</v>
      </c>
      <c r="F52" s="47">
        <v>0</v>
      </c>
    </row>
    <row r="53" spans="1:6" x14ac:dyDescent="0.25">
      <c r="A53" s="46" t="s">
        <v>95</v>
      </c>
      <c r="B53" s="47">
        <v>28401487.469999999</v>
      </c>
      <c r="C53" s="47">
        <v>23716020.25</v>
      </c>
      <c r="D53" s="46" t="s">
        <v>96</v>
      </c>
      <c r="E53" s="47">
        <v>0</v>
      </c>
      <c r="F53" s="47">
        <v>0</v>
      </c>
    </row>
    <row r="54" spans="1:6" x14ac:dyDescent="0.25">
      <c r="A54" s="46" t="s">
        <v>97</v>
      </c>
      <c r="B54" s="47">
        <v>8202907.3399999999</v>
      </c>
      <c r="C54" s="47">
        <v>8202907.3399999999</v>
      </c>
      <c r="D54" s="46" t="s">
        <v>98</v>
      </c>
      <c r="E54" s="47">
        <v>0</v>
      </c>
      <c r="F54" s="47">
        <v>0</v>
      </c>
    </row>
    <row r="55" spans="1:6" x14ac:dyDescent="0.25">
      <c r="A55" s="46" t="s">
        <v>99</v>
      </c>
      <c r="B55" s="47">
        <v>-47259323.18</v>
      </c>
      <c r="C55" s="47">
        <v>-47259323.18</v>
      </c>
      <c r="D55" s="50" t="s">
        <v>100</v>
      </c>
      <c r="E55" s="47">
        <v>0</v>
      </c>
      <c r="F55" s="47">
        <v>0</v>
      </c>
    </row>
    <row r="56" spans="1:6" x14ac:dyDescent="0.25">
      <c r="A56" s="46" t="s">
        <v>101</v>
      </c>
      <c r="B56" s="47">
        <v>911115.04</v>
      </c>
      <c r="C56" s="47">
        <v>555433.94999999995</v>
      </c>
      <c r="D56" s="45"/>
      <c r="E56" s="49"/>
      <c r="F56" s="49"/>
    </row>
    <row r="57" spans="1:6" x14ac:dyDescent="0.25">
      <c r="A57" s="46" t="s">
        <v>102</v>
      </c>
      <c r="B57" s="47">
        <v>0</v>
      </c>
      <c r="C57" s="47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104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105</v>
      </c>
      <c r="E59" s="4">
        <f>E47+E57</f>
        <v>1948047.1300000001</v>
      </c>
      <c r="F59" s="4">
        <f>F47+F57</f>
        <v>1639327.81</v>
      </c>
    </row>
    <row r="60" spans="1:6" x14ac:dyDescent="0.25">
      <c r="A60" s="3" t="s">
        <v>106</v>
      </c>
      <c r="B60" s="4">
        <f>SUM(B50:B58)</f>
        <v>163905258.08999997</v>
      </c>
      <c r="C60" s="4">
        <f>SUM(C50:C58)</f>
        <v>158445316.64999998</v>
      </c>
      <c r="D60" s="45"/>
      <c r="E60" s="49"/>
      <c r="F60" s="49"/>
    </row>
    <row r="61" spans="1:6" x14ac:dyDescent="0.25">
      <c r="A61" s="45"/>
      <c r="B61" s="49"/>
      <c r="C61" s="49"/>
      <c r="D61" s="51" t="s">
        <v>107</v>
      </c>
      <c r="E61" s="49"/>
      <c r="F61" s="49"/>
    </row>
    <row r="62" spans="1:6" x14ac:dyDescent="0.25">
      <c r="A62" s="3" t="s">
        <v>108</v>
      </c>
      <c r="B62" s="4">
        <f>SUM(B47+B60)</f>
        <v>215601093.43999997</v>
      </c>
      <c r="C62" s="4">
        <f>SUM(C47+C60)</f>
        <v>230039120.95999998</v>
      </c>
      <c r="D62" s="45"/>
      <c r="E62" s="49"/>
      <c r="F62" s="49"/>
    </row>
    <row r="63" spans="1:6" x14ac:dyDescent="0.25">
      <c r="A63" s="45"/>
      <c r="B63" s="45"/>
      <c r="C63" s="45"/>
      <c r="D63" s="52" t="s">
        <v>109</v>
      </c>
      <c r="E63" s="47">
        <f>SUM(E64:E66)</f>
        <v>113065967.45</v>
      </c>
      <c r="F63" s="47">
        <f>SUM(F64:F66)</f>
        <v>113046035.66</v>
      </c>
    </row>
    <row r="64" spans="1:6" x14ac:dyDescent="0.25">
      <c r="A64" s="45"/>
      <c r="B64" s="45"/>
      <c r="C64" s="45"/>
      <c r="D64" s="46" t="s">
        <v>110</v>
      </c>
      <c r="E64" s="47">
        <v>113065967.45</v>
      </c>
      <c r="F64" s="47">
        <v>113046035.66</v>
      </c>
    </row>
    <row r="65" spans="1:6" x14ac:dyDescent="0.25">
      <c r="A65" s="45"/>
      <c r="B65" s="45"/>
      <c r="C65" s="45"/>
      <c r="D65" s="50" t="s">
        <v>111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112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113</v>
      </c>
      <c r="E68" s="47">
        <f>SUM(E69:E73)</f>
        <v>100587078.86</v>
      </c>
      <c r="F68" s="47">
        <f>SUM(F69:F73)</f>
        <v>115353757.48999999</v>
      </c>
    </row>
    <row r="69" spans="1:6" x14ac:dyDescent="0.25">
      <c r="A69" s="53"/>
      <c r="B69" s="45"/>
      <c r="C69" s="45"/>
      <c r="D69" s="46" t="s">
        <v>114</v>
      </c>
      <c r="E69" s="47">
        <v>-14766678.630000001</v>
      </c>
      <c r="F69" s="47">
        <v>6649839.7999999998</v>
      </c>
    </row>
    <row r="70" spans="1:6" x14ac:dyDescent="0.25">
      <c r="A70" s="53"/>
      <c r="B70" s="45"/>
      <c r="C70" s="45"/>
      <c r="D70" s="46" t="s">
        <v>115</v>
      </c>
      <c r="E70" s="47">
        <v>115353757.48999999</v>
      </c>
      <c r="F70" s="47">
        <v>108703917.69</v>
      </c>
    </row>
    <row r="71" spans="1:6" x14ac:dyDescent="0.25">
      <c r="A71" s="53"/>
      <c r="B71" s="45"/>
      <c r="C71" s="45"/>
      <c r="D71" s="46" t="s">
        <v>116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117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118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119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120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121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122</v>
      </c>
      <c r="E79" s="4">
        <f>E63+E68+E75</f>
        <v>213653046.31</v>
      </c>
      <c r="F79" s="4">
        <f>F63+F68+F75</f>
        <v>228399793.14999998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123</v>
      </c>
      <c r="E81" s="4">
        <f>E59+E79</f>
        <v>215601093.44</v>
      </c>
      <c r="F81" s="4">
        <f>F59+F79</f>
        <v>230039120.95999998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1 B32:C36 B47 B12:C18 B23:C23 B25:C25 B30:C30 C29 B57:C62 E13:F15 E17:F17 E66:F68 E71:F81 B27:C27 B38:C46 E19:F42 E44:F63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C31" sqref="C3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449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JUNTA MUNICIPAL DE AGUA POTABLE Y ALCANTARILLADO DE CORTÁZAR, GTO</v>
      </c>
      <c r="B2" s="182"/>
      <c r="C2" s="182"/>
      <c r="D2" s="182"/>
      <c r="E2" s="182"/>
      <c r="F2" s="182"/>
      <c r="G2" s="183"/>
    </row>
    <row r="3" spans="1:7" x14ac:dyDescent="0.25">
      <c r="A3" s="178" t="s">
        <v>450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451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452</v>
      </c>
      <c r="B6" s="7" t="s">
        <v>453</v>
      </c>
      <c r="C6" s="33" t="s">
        <v>454</v>
      </c>
      <c r="D6" s="33" t="s">
        <v>455</v>
      </c>
      <c r="E6" s="33" t="s">
        <v>456</v>
      </c>
      <c r="F6" s="33" t="s">
        <v>457</v>
      </c>
      <c r="G6" s="33" t="s">
        <v>458</v>
      </c>
    </row>
    <row r="7" spans="1:7" ht="15.75" customHeight="1" x14ac:dyDescent="0.25">
      <c r="A7" s="26" t="s">
        <v>459</v>
      </c>
      <c r="B7" s="119">
        <f>SUM(B8:B19)</f>
        <v>90820213</v>
      </c>
      <c r="C7" s="119">
        <f t="shared" ref="C7:G7" si="0">SUM(C8:C19)</f>
        <v>94453021.519999996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464</v>
      </c>
      <c r="B12" s="75">
        <v>617200</v>
      </c>
      <c r="C12" s="75">
        <v>641888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466</v>
      </c>
      <c r="B14" s="75">
        <v>90203013</v>
      </c>
      <c r="C14" s="75">
        <v>93811133.519999996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467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470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471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472</v>
      </c>
      <c r="B20" s="75"/>
      <c r="C20" s="75"/>
      <c r="D20" s="75"/>
      <c r="E20" s="75"/>
      <c r="F20" s="75"/>
      <c r="G20" s="75"/>
    </row>
    <row r="21" spans="1:7" x14ac:dyDescent="0.25">
      <c r="A21" s="3" t="s">
        <v>473</v>
      </c>
      <c r="B21" s="119">
        <f>SUM(B22:B26)</f>
        <v>2950000</v>
      </c>
      <c r="C21" s="119">
        <f t="shared" ref="C21:G21" si="1">SUM(C22:C26)</f>
        <v>3068000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475</v>
      </c>
      <c r="B23" s="76">
        <v>2950000</v>
      </c>
      <c r="C23" s="76">
        <v>3068000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477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472</v>
      </c>
      <c r="B27" s="76"/>
      <c r="C27" s="76"/>
      <c r="D27" s="76"/>
      <c r="E27" s="76"/>
      <c r="F27" s="76"/>
      <c r="G27" s="76"/>
    </row>
    <row r="28" spans="1:7" x14ac:dyDescent="0.25">
      <c r="A28" s="3" t="s">
        <v>479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472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481</v>
      </c>
      <c r="B31" s="119">
        <f>B21+B7+B28</f>
        <v>93770213</v>
      </c>
      <c r="C31" s="119">
        <f t="shared" ref="C31:G31" si="3">C21+C7+C28</f>
        <v>97521021.519999996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294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482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1 B15:G16 B18:G22 B13:G13 D12:G12 B24:G31 D23:G23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484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JUNTA MUNICIPAL DE AGUA POTABLE Y ALCANTARILLADO DE CORTÁZAR, GTO</v>
      </c>
      <c r="B2" s="182"/>
      <c r="C2" s="182"/>
      <c r="D2" s="182"/>
      <c r="E2" s="182"/>
      <c r="F2" s="182"/>
      <c r="G2" s="183"/>
    </row>
    <row r="3" spans="1:7" x14ac:dyDescent="0.25">
      <c r="A3" s="178" t="s">
        <v>485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451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452</v>
      </c>
      <c r="B6" s="7" t="s">
        <v>453</v>
      </c>
      <c r="C6" s="33" t="s">
        <v>454</v>
      </c>
      <c r="D6" s="33" t="s">
        <v>455</v>
      </c>
      <c r="E6" s="33" t="s">
        <v>456</v>
      </c>
      <c r="F6" s="33" t="s">
        <v>457</v>
      </c>
      <c r="G6" s="33" t="s">
        <v>458</v>
      </c>
    </row>
    <row r="7" spans="1:7" ht="15.75" customHeight="1" x14ac:dyDescent="0.25">
      <c r="A7" s="26" t="s">
        <v>486</v>
      </c>
      <c r="B7" s="119">
        <f t="shared" ref="B7:G7" si="0">SUM(B8:B16)</f>
        <v>90820213</v>
      </c>
      <c r="C7" s="119">
        <f t="shared" si="0"/>
        <v>94453021.519999996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487</v>
      </c>
      <c r="B8" s="75">
        <v>42396035</v>
      </c>
      <c r="C8" s="75">
        <v>44091876.399999999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488</v>
      </c>
      <c r="B9" s="75">
        <v>13680873</v>
      </c>
      <c r="C9" s="75">
        <v>14228107.92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489</v>
      </c>
      <c r="B10" s="75">
        <v>25806339</v>
      </c>
      <c r="C10" s="75">
        <v>26838592.559999999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490</v>
      </c>
      <c r="B11" s="75">
        <v>130000</v>
      </c>
      <c r="C11" s="75">
        <v>135200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491</v>
      </c>
      <c r="B12" s="75">
        <v>3306700</v>
      </c>
      <c r="C12" s="75">
        <v>3438968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492</v>
      </c>
      <c r="B13" s="75">
        <v>5500266</v>
      </c>
      <c r="C13" s="75">
        <v>5720276.6399999997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496</v>
      </c>
      <c r="B18" s="119">
        <f>SUM(B19:B27)</f>
        <v>2950000</v>
      </c>
      <c r="C18" s="119">
        <f t="shared" ref="C18:G18" si="1">SUM(C19:C27)</f>
        <v>3068000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487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488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489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492</v>
      </c>
      <c r="B24" s="76">
        <v>2950000</v>
      </c>
      <c r="C24" s="76">
        <v>3068000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495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472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498</v>
      </c>
      <c r="B29" s="119">
        <f>B18+B7</f>
        <v>93770213</v>
      </c>
      <c r="C29" s="119">
        <f t="shared" ref="C29:G29" si="2">C18+C7</f>
        <v>97521021.519999996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3 B29:G29 B14:G16 D12:G12 D13:G13 B25:G26 D24:G2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D33" sqref="D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499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JUNTA MUNICIPAL DE AGUA POTABLE Y ALCANTARILLADO DE CORTÁZAR, GTO</v>
      </c>
      <c r="B2" s="182"/>
      <c r="C2" s="182"/>
      <c r="D2" s="182"/>
      <c r="E2" s="182"/>
      <c r="F2" s="182"/>
      <c r="G2" s="183"/>
    </row>
    <row r="3" spans="1:7" x14ac:dyDescent="0.25">
      <c r="A3" s="178" t="s">
        <v>500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501</v>
      </c>
      <c r="B5" s="7" t="s">
        <v>502</v>
      </c>
      <c r="C5" s="33" t="s">
        <v>503</v>
      </c>
      <c r="D5" s="33" t="s">
        <v>504</v>
      </c>
      <c r="E5" s="33" t="s">
        <v>505</v>
      </c>
      <c r="F5" s="33" t="s">
        <v>506</v>
      </c>
      <c r="G5" s="33" t="s">
        <v>507</v>
      </c>
    </row>
    <row r="6" spans="1:7" ht="15.75" customHeight="1" x14ac:dyDescent="0.25">
      <c r="A6" s="26" t="s">
        <v>508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83342622.359999999</v>
      </c>
      <c r="G6" s="119">
        <f t="shared" si="0"/>
        <v>91784654.109999999</v>
      </c>
    </row>
    <row r="7" spans="1:7" x14ac:dyDescent="0.25">
      <c r="A7" s="58" t="s">
        <v>460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464</v>
      </c>
      <c r="B11" s="75">
        <v>0</v>
      </c>
      <c r="C11" s="75">
        <v>0</v>
      </c>
      <c r="D11" s="75">
        <v>0</v>
      </c>
      <c r="E11" s="75">
        <v>0</v>
      </c>
      <c r="F11" s="75">
        <v>788143.13</v>
      </c>
      <c r="G11" s="75">
        <v>1207442.46</v>
      </c>
    </row>
    <row r="12" spans="1:7" x14ac:dyDescent="0.25">
      <c r="A12" s="58" t="s">
        <v>465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466</v>
      </c>
      <c r="B13" s="75">
        <v>0</v>
      </c>
      <c r="C13" s="75">
        <v>0</v>
      </c>
      <c r="D13" s="75">
        <v>0</v>
      </c>
      <c r="E13" s="75">
        <v>0</v>
      </c>
      <c r="F13" s="75">
        <v>82479105.230000004</v>
      </c>
      <c r="G13" s="75">
        <v>90235403.650000006</v>
      </c>
    </row>
    <row r="14" spans="1:7" x14ac:dyDescent="0.25">
      <c r="A14" s="58" t="s">
        <v>467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469</v>
      </c>
      <c r="B16" s="75">
        <v>0</v>
      </c>
      <c r="C16" s="75">
        <v>0</v>
      </c>
      <c r="D16" s="75">
        <v>0</v>
      </c>
      <c r="E16" s="75">
        <v>0</v>
      </c>
      <c r="F16" s="75">
        <v>75374</v>
      </c>
      <c r="G16" s="75">
        <v>341808</v>
      </c>
    </row>
    <row r="17" spans="1:7" x14ac:dyDescent="0.25">
      <c r="A17" s="58" t="s">
        <v>470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509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474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477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510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292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511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83342622.359999999</v>
      </c>
      <c r="G30" s="119">
        <f t="shared" si="3"/>
        <v>91784654.109999999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294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482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512</v>
      </c>
    </row>
    <row r="39" spans="1:7" x14ac:dyDescent="0.25">
      <c r="A39" t="s">
        <v>513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4:G15 B17:G30 B12:G12 B1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G15" sqref="G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514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JUNTA MUNICIPAL DE AGUA POTABLE Y ALCANTARILLADO DE CORTÁZAR, GTO</v>
      </c>
      <c r="B2" s="182"/>
      <c r="C2" s="182"/>
      <c r="D2" s="182"/>
      <c r="E2" s="182"/>
      <c r="F2" s="182"/>
      <c r="G2" s="183"/>
    </row>
    <row r="3" spans="1:7" x14ac:dyDescent="0.25">
      <c r="A3" s="178" t="s">
        <v>515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501</v>
      </c>
      <c r="B5" s="7" t="s">
        <v>502</v>
      </c>
      <c r="C5" s="33" t="s">
        <v>503</v>
      </c>
      <c r="D5" s="33" t="s">
        <v>504</v>
      </c>
      <c r="E5" s="33" t="s">
        <v>505</v>
      </c>
      <c r="F5" s="33" t="s">
        <v>506</v>
      </c>
      <c r="G5" s="33" t="s">
        <v>507</v>
      </c>
    </row>
    <row r="6" spans="1:7" ht="15.75" customHeight="1" x14ac:dyDescent="0.25">
      <c r="A6" s="26" t="s">
        <v>486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46873786.450000003</v>
      </c>
      <c r="G6" s="119">
        <f t="shared" si="0"/>
        <v>109077723.25999999</v>
      </c>
    </row>
    <row r="7" spans="1:7" x14ac:dyDescent="0.25">
      <c r="A7" s="58" t="s">
        <v>487</v>
      </c>
      <c r="B7" s="75">
        <v>0</v>
      </c>
      <c r="C7" s="75">
        <v>0</v>
      </c>
      <c r="D7" s="75">
        <v>0</v>
      </c>
      <c r="E7" s="75">
        <v>0</v>
      </c>
      <c r="F7" s="75">
        <v>21155678.77</v>
      </c>
      <c r="G7" s="75">
        <v>39725221.75</v>
      </c>
    </row>
    <row r="8" spans="1:7" ht="15.75" customHeight="1" x14ac:dyDescent="0.25">
      <c r="A8" s="58" t="s">
        <v>488</v>
      </c>
      <c r="B8" s="75">
        <v>0</v>
      </c>
      <c r="C8" s="75">
        <v>0</v>
      </c>
      <c r="D8" s="75">
        <v>0</v>
      </c>
      <c r="E8" s="75">
        <v>0</v>
      </c>
      <c r="F8" s="75">
        <v>9055125.0899999999</v>
      </c>
      <c r="G8" s="75">
        <v>12135905.17</v>
      </c>
    </row>
    <row r="9" spans="1:7" x14ac:dyDescent="0.25">
      <c r="A9" s="58" t="s">
        <v>489</v>
      </c>
      <c r="B9" s="75">
        <v>0</v>
      </c>
      <c r="C9" s="75">
        <v>0</v>
      </c>
      <c r="D9" s="75">
        <v>0</v>
      </c>
      <c r="E9" s="75">
        <v>0</v>
      </c>
      <c r="F9" s="75">
        <v>15195072.380000001</v>
      </c>
      <c r="G9" s="75">
        <v>24996880.039999999</v>
      </c>
    </row>
    <row r="10" spans="1:7" x14ac:dyDescent="0.25">
      <c r="A10" s="58" t="s">
        <v>490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73669.990000000005</v>
      </c>
    </row>
    <row r="11" spans="1:7" x14ac:dyDescent="0.25">
      <c r="A11" s="58" t="s">
        <v>491</v>
      </c>
      <c r="B11" s="75">
        <v>0</v>
      </c>
      <c r="C11" s="75">
        <v>0</v>
      </c>
      <c r="D11" s="75">
        <v>0</v>
      </c>
      <c r="E11" s="75">
        <v>0</v>
      </c>
      <c r="F11" s="75">
        <v>1467910.21</v>
      </c>
      <c r="G11" s="75">
        <v>5112967.22</v>
      </c>
    </row>
    <row r="12" spans="1:7" x14ac:dyDescent="0.25">
      <c r="A12" s="58" t="s">
        <v>492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596044.30000000005</v>
      </c>
    </row>
    <row r="13" spans="1:7" x14ac:dyDescent="0.25">
      <c r="A13" s="59" t="s">
        <v>493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26437034.789999999</v>
      </c>
    </row>
    <row r="15" spans="1:7" x14ac:dyDescent="0.25">
      <c r="A15" s="58" t="s">
        <v>495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496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487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488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489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472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498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46873786.450000003</v>
      </c>
      <c r="G28" s="119">
        <f t="shared" si="2"/>
        <v>109077723.25999999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516</v>
      </c>
    </row>
    <row r="32" spans="1:7" x14ac:dyDescent="0.25">
      <c r="A32" t="s">
        <v>517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3:G13 C11 B12:F12 B15:G28 B14:F14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518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JUNTA MUNICIPAL DE AGUA POTABLE Y ALCANTARILLADO DE CORTÁZAR, GTO</v>
      </c>
      <c r="B2" s="182"/>
      <c r="C2" s="182"/>
      <c r="D2" s="182"/>
      <c r="E2" s="182"/>
      <c r="F2" s="183"/>
    </row>
    <row r="3" spans="1:6" x14ac:dyDescent="0.25">
      <c r="A3" s="178" t="s">
        <v>519</v>
      </c>
      <c r="B3" s="179"/>
      <c r="C3" s="179"/>
      <c r="D3" s="179"/>
      <c r="E3" s="179"/>
      <c r="F3" s="180"/>
    </row>
    <row r="4" spans="1:6" ht="30" x14ac:dyDescent="0.25">
      <c r="A4" s="139" t="s">
        <v>501</v>
      </c>
      <c r="B4" s="7" t="s">
        <v>520</v>
      </c>
      <c r="C4" s="33" t="s">
        <v>521</v>
      </c>
      <c r="D4" s="33" t="s">
        <v>522</v>
      </c>
      <c r="E4" s="33" t="s">
        <v>523</v>
      </c>
      <c r="F4" s="33" t="s">
        <v>524</v>
      </c>
    </row>
    <row r="5" spans="1:6" ht="15.75" customHeight="1" x14ac:dyDescent="0.25">
      <c r="A5" s="143" t="s">
        <v>525</v>
      </c>
      <c r="B5" s="148"/>
      <c r="C5" s="148"/>
      <c r="D5" s="148"/>
      <c r="E5" s="148"/>
      <c r="F5" s="148"/>
    </row>
    <row r="6" spans="1:6" ht="30" x14ac:dyDescent="0.25">
      <c r="A6" s="146" t="s">
        <v>526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527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528</v>
      </c>
      <c r="B9" s="145"/>
      <c r="C9" s="145"/>
      <c r="D9" s="145"/>
      <c r="E9" s="145"/>
      <c r="F9" s="145"/>
    </row>
    <row r="10" spans="1:6" x14ac:dyDescent="0.25">
      <c r="A10" s="146" t="s">
        <v>529</v>
      </c>
      <c r="B10" s="155"/>
      <c r="C10" s="155"/>
      <c r="D10" s="155"/>
      <c r="E10" s="155"/>
      <c r="F10" s="155"/>
    </row>
    <row r="11" spans="1:6" x14ac:dyDescent="0.25">
      <c r="A11" s="67" t="s">
        <v>530</v>
      </c>
      <c r="B11" s="155"/>
      <c r="C11" s="155"/>
      <c r="D11" s="155"/>
      <c r="E11" s="155"/>
      <c r="F11" s="155"/>
    </row>
    <row r="12" spans="1:6" x14ac:dyDescent="0.25">
      <c r="A12" s="67" t="s">
        <v>531</v>
      </c>
      <c r="B12" s="155"/>
      <c r="C12" s="155"/>
      <c r="D12" s="155"/>
      <c r="E12" s="155"/>
      <c r="F12" s="155"/>
    </row>
    <row r="13" spans="1:6" x14ac:dyDescent="0.25">
      <c r="A13" s="67" t="s">
        <v>532</v>
      </c>
      <c r="B13" s="155"/>
      <c r="C13" s="155"/>
      <c r="D13" s="155"/>
      <c r="E13" s="155"/>
      <c r="F13" s="155"/>
    </row>
    <row r="14" spans="1:6" x14ac:dyDescent="0.25">
      <c r="A14" s="146" t="s">
        <v>533</v>
      </c>
      <c r="B14" s="155"/>
      <c r="C14" s="155"/>
      <c r="D14" s="155"/>
      <c r="E14" s="155"/>
      <c r="F14" s="155"/>
    </row>
    <row r="15" spans="1:6" x14ac:dyDescent="0.25">
      <c r="A15" s="67" t="s">
        <v>530</v>
      </c>
      <c r="B15" s="155"/>
      <c r="C15" s="155"/>
      <c r="D15" s="155"/>
      <c r="E15" s="155"/>
      <c r="F15" s="155"/>
    </row>
    <row r="16" spans="1:6" x14ac:dyDescent="0.25">
      <c r="A16" s="67" t="s">
        <v>531</v>
      </c>
      <c r="B16" s="156"/>
      <c r="C16" s="156"/>
      <c r="D16" s="156"/>
      <c r="E16" s="156"/>
      <c r="F16" s="156"/>
    </row>
    <row r="17" spans="1:6" x14ac:dyDescent="0.25">
      <c r="A17" s="67" t="s">
        <v>532</v>
      </c>
      <c r="B17" s="157"/>
      <c r="C17" s="157"/>
      <c r="D17" s="157"/>
      <c r="E17" s="157"/>
      <c r="F17" s="157"/>
    </row>
    <row r="18" spans="1:6" x14ac:dyDescent="0.25">
      <c r="A18" s="146" t="s">
        <v>534</v>
      </c>
      <c r="B18" s="157"/>
      <c r="C18" s="157"/>
      <c r="D18" s="157"/>
      <c r="E18" s="157"/>
      <c r="F18" s="157"/>
    </row>
    <row r="19" spans="1:6" x14ac:dyDescent="0.25">
      <c r="A19" s="146" t="s">
        <v>535</v>
      </c>
      <c r="B19" s="157"/>
      <c r="C19" s="157"/>
      <c r="D19" s="157"/>
      <c r="E19" s="157"/>
      <c r="F19" s="157"/>
    </row>
    <row r="20" spans="1:6" x14ac:dyDescent="0.25">
      <c r="A20" s="146" t="s">
        <v>536</v>
      </c>
      <c r="B20" s="158"/>
      <c r="C20" s="158"/>
      <c r="D20" s="158"/>
      <c r="E20" s="158"/>
      <c r="F20" s="158"/>
    </row>
    <row r="21" spans="1:6" x14ac:dyDescent="0.25">
      <c r="A21" s="146" t="s">
        <v>537</v>
      </c>
      <c r="B21" s="158"/>
      <c r="C21" s="158"/>
      <c r="D21" s="158"/>
      <c r="E21" s="158"/>
      <c r="F21" s="158"/>
    </row>
    <row r="22" spans="1:6" x14ac:dyDescent="0.25">
      <c r="A22" s="146" t="s">
        <v>538</v>
      </c>
      <c r="B22" s="158"/>
      <c r="C22" s="158"/>
      <c r="D22" s="158"/>
      <c r="E22" s="158"/>
      <c r="F22" s="158"/>
    </row>
    <row r="23" spans="1:6" x14ac:dyDescent="0.25">
      <c r="A23" s="146" t="s">
        <v>539</v>
      </c>
      <c r="B23" s="158"/>
      <c r="C23" s="158"/>
      <c r="D23" s="158"/>
      <c r="E23" s="158"/>
      <c r="F23" s="158"/>
    </row>
    <row r="24" spans="1:6" x14ac:dyDescent="0.25">
      <c r="A24" s="146" t="s">
        <v>540</v>
      </c>
      <c r="B24" s="150"/>
      <c r="C24" s="150"/>
      <c r="D24" s="150"/>
      <c r="E24" s="150"/>
      <c r="F24" s="150"/>
    </row>
    <row r="25" spans="1:6" x14ac:dyDescent="0.25">
      <c r="A25" s="146" t="s">
        <v>541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542</v>
      </c>
      <c r="B27" s="149"/>
      <c r="C27" s="149"/>
      <c r="D27" s="149"/>
      <c r="E27" s="149"/>
      <c r="F27" s="149"/>
    </row>
    <row r="28" spans="1:6" x14ac:dyDescent="0.25">
      <c r="A28" s="146" t="s">
        <v>543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544</v>
      </c>
      <c r="B30" s="53"/>
      <c r="C30" s="53"/>
      <c r="D30" s="53"/>
      <c r="E30" s="53"/>
      <c r="F30" s="53"/>
    </row>
    <row r="31" spans="1:6" x14ac:dyDescent="0.25">
      <c r="A31" s="154" t="s">
        <v>529</v>
      </c>
      <c r="B31" s="91"/>
      <c r="C31" s="91"/>
      <c r="D31" s="91"/>
      <c r="E31" s="91"/>
      <c r="F31" s="91"/>
    </row>
    <row r="32" spans="1:6" x14ac:dyDescent="0.25">
      <c r="A32" s="154" t="s">
        <v>533</v>
      </c>
      <c r="B32" s="91"/>
      <c r="C32" s="91"/>
      <c r="D32" s="91"/>
      <c r="E32" s="91"/>
      <c r="F32" s="91"/>
    </row>
    <row r="33" spans="1:6" x14ac:dyDescent="0.25">
      <c r="A33" s="154" t="s">
        <v>545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546</v>
      </c>
      <c r="B35" s="53"/>
      <c r="C35" s="53"/>
      <c r="D35" s="53"/>
      <c r="E35" s="53"/>
      <c r="F35" s="53"/>
    </row>
    <row r="36" spans="1:6" x14ac:dyDescent="0.25">
      <c r="A36" s="154" t="s">
        <v>547</v>
      </c>
      <c r="B36" s="53"/>
      <c r="C36" s="53"/>
      <c r="D36" s="53"/>
      <c r="E36" s="53"/>
      <c r="F36" s="53"/>
    </row>
    <row r="37" spans="1:6" x14ac:dyDescent="0.25">
      <c r="A37" s="154" t="s">
        <v>548</v>
      </c>
      <c r="B37" s="53"/>
      <c r="C37" s="53"/>
      <c r="D37" s="53"/>
      <c r="E37" s="53"/>
      <c r="F37" s="53"/>
    </row>
    <row r="38" spans="1:6" x14ac:dyDescent="0.25">
      <c r="A38" s="154" t="s">
        <v>549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550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551</v>
      </c>
      <c r="B42" s="53"/>
      <c r="C42" s="53"/>
      <c r="D42" s="53"/>
      <c r="E42" s="53"/>
      <c r="F42" s="53"/>
    </row>
    <row r="43" spans="1:6" x14ac:dyDescent="0.25">
      <c r="A43" s="154" t="s">
        <v>552</v>
      </c>
      <c r="B43" s="91"/>
      <c r="C43" s="91"/>
      <c r="D43" s="91"/>
      <c r="E43" s="91"/>
      <c r="F43" s="91"/>
    </row>
    <row r="44" spans="1:6" x14ac:dyDescent="0.25">
      <c r="A44" s="154" t="s">
        <v>553</v>
      </c>
      <c r="B44" s="91"/>
      <c r="C44" s="91"/>
      <c r="D44" s="91"/>
      <c r="E44" s="91"/>
      <c r="F44" s="91"/>
    </row>
    <row r="45" spans="1:6" x14ac:dyDescent="0.25">
      <c r="A45" s="154" t="s">
        <v>554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555</v>
      </c>
      <c r="B47" s="53"/>
      <c r="C47" s="53"/>
      <c r="D47" s="53"/>
      <c r="E47" s="53"/>
      <c r="F47" s="53"/>
    </row>
    <row r="48" spans="1:6" x14ac:dyDescent="0.25">
      <c r="A48" s="154" t="s">
        <v>553</v>
      </c>
      <c r="B48" s="91"/>
      <c r="C48" s="91"/>
      <c r="D48" s="91"/>
      <c r="E48" s="91"/>
      <c r="F48" s="91"/>
    </row>
    <row r="49" spans="1:6" x14ac:dyDescent="0.25">
      <c r="A49" s="154" t="s">
        <v>554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556</v>
      </c>
      <c r="B51" s="53"/>
      <c r="C51" s="53"/>
      <c r="D51" s="53"/>
      <c r="E51" s="53"/>
      <c r="F51" s="53"/>
    </row>
    <row r="52" spans="1:6" x14ac:dyDescent="0.25">
      <c r="A52" s="154" t="s">
        <v>553</v>
      </c>
      <c r="B52" s="91"/>
      <c r="C52" s="91"/>
      <c r="D52" s="91"/>
      <c r="E52" s="91"/>
      <c r="F52" s="91"/>
    </row>
    <row r="53" spans="1:6" x14ac:dyDescent="0.25">
      <c r="A53" s="154" t="s">
        <v>554</v>
      </c>
      <c r="B53" s="91"/>
      <c r="C53" s="91"/>
      <c r="D53" s="91"/>
      <c r="E53" s="91"/>
      <c r="F53" s="91"/>
    </row>
    <row r="54" spans="1:6" x14ac:dyDescent="0.25">
      <c r="A54" s="154" t="s">
        <v>557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558</v>
      </c>
      <c r="B56" s="53"/>
      <c r="C56" s="53"/>
      <c r="D56" s="53"/>
      <c r="E56" s="53"/>
      <c r="F56" s="53"/>
    </row>
    <row r="57" spans="1:6" x14ac:dyDescent="0.25">
      <c r="A57" s="154" t="s">
        <v>553</v>
      </c>
      <c r="B57" s="91"/>
      <c r="C57" s="91"/>
      <c r="D57" s="91"/>
      <c r="E57" s="91"/>
      <c r="F57" s="91"/>
    </row>
    <row r="58" spans="1:6" x14ac:dyDescent="0.25">
      <c r="A58" s="154" t="s">
        <v>554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559</v>
      </c>
      <c r="B60" s="53"/>
      <c r="C60" s="53"/>
      <c r="D60" s="53"/>
      <c r="E60" s="53"/>
      <c r="F60" s="53"/>
    </row>
    <row r="61" spans="1:6" x14ac:dyDescent="0.25">
      <c r="A61" s="154" t="s">
        <v>560</v>
      </c>
      <c r="B61" s="141"/>
      <c r="C61" s="141"/>
      <c r="D61" s="141"/>
      <c r="E61" s="141"/>
      <c r="F61" s="141"/>
    </row>
    <row r="62" spans="1:6" x14ac:dyDescent="0.25">
      <c r="A62" s="154" t="s">
        <v>561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562</v>
      </c>
      <c r="B64" s="141"/>
      <c r="C64" s="141"/>
      <c r="D64" s="141"/>
      <c r="E64" s="141"/>
      <c r="F64" s="141"/>
    </row>
    <row r="65" spans="1:6" x14ac:dyDescent="0.25">
      <c r="A65" s="154" t="s">
        <v>563</v>
      </c>
      <c r="B65" s="141"/>
      <c r="C65" s="141"/>
      <c r="D65" s="141"/>
      <c r="E65" s="141"/>
      <c r="F65" s="141"/>
    </row>
    <row r="66" spans="1:6" x14ac:dyDescent="0.25">
      <c r="A66" s="154" t="s">
        <v>564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449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JUNTA MUNICIPAL DE AGUA POTABLE Y ALCANTARILLADO DE CORTÁZAR, GTO</v>
      </c>
      <c r="B2" s="129"/>
      <c r="C2" s="129"/>
      <c r="D2" s="129"/>
      <c r="E2" s="129"/>
      <c r="F2" s="129"/>
      <c r="G2" s="130"/>
    </row>
    <row r="3" spans="1:7" x14ac:dyDescent="0.25">
      <c r="A3" s="131" t="s">
        <v>450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451</v>
      </c>
      <c r="B5" s="132"/>
      <c r="C5" s="132"/>
      <c r="D5" s="132"/>
      <c r="E5" s="132"/>
      <c r="F5" s="132"/>
      <c r="G5" s="133"/>
    </row>
    <row r="6" spans="1:7" x14ac:dyDescent="0.25">
      <c r="A6" s="184" t="s">
        <v>501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565</v>
      </c>
      <c r="C7" s="185"/>
      <c r="D7" s="185"/>
      <c r="E7" s="185"/>
      <c r="F7" s="185"/>
      <c r="G7" s="185"/>
    </row>
    <row r="8" spans="1:7" ht="30" x14ac:dyDescent="0.25">
      <c r="A8" s="71" t="s">
        <v>508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241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567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568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569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262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509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571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510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292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574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294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482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296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575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484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JUNTA MUNICIPAL DE AGUA POTABLE Y ALCANTARILLADO DE CORTÁZAR, GTO</v>
      </c>
      <c r="B2" s="129"/>
      <c r="C2" s="129"/>
      <c r="D2" s="129"/>
      <c r="E2" s="129"/>
      <c r="F2" s="129"/>
      <c r="G2" s="130"/>
    </row>
    <row r="3" spans="1:7" x14ac:dyDescent="0.25">
      <c r="A3" s="113" t="s">
        <v>485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451</v>
      </c>
      <c r="B5" s="114"/>
      <c r="C5" s="114"/>
      <c r="D5" s="114"/>
      <c r="E5" s="114"/>
      <c r="F5" s="114"/>
      <c r="G5" s="115"/>
    </row>
    <row r="6" spans="1:7" x14ac:dyDescent="0.25">
      <c r="A6" s="188" t="s">
        <v>576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565</v>
      </c>
      <c r="C7" s="185"/>
      <c r="D7" s="185"/>
      <c r="E7" s="185"/>
      <c r="F7" s="185"/>
      <c r="G7" s="185"/>
    </row>
    <row r="8" spans="1:7" x14ac:dyDescent="0.25">
      <c r="A8" s="26" t="s">
        <v>486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577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578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489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579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496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577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578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579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498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499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JUNTA MUNICIPAL DE AGUA POTABLE Y ALCANTARILLADO DE CORTÁZAR, GTO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1" t="s">
        <v>501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580</v>
      </c>
    </row>
    <row r="7" spans="1:7" x14ac:dyDescent="0.25">
      <c r="A7" s="62" t="s">
        <v>508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581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584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586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587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509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588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589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590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510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292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511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294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482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591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483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592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593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514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JUNTA MUNICIPAL DE AGUA POTABLE Y ALCANTARILLADO DE CORTÁZAR, GTO</v>
      </c>
      <c r="B2" s="129"/>
      <c r="C2" s="129"/>
      <c r="D2" s="129"/>
      <c r="E2" s="129"/>
      <c r="F2" s="129"/>
      <c r="G2" s="130"/>
    </row>
    <row r="3" spans="1:7" x14ac:dyDescent="0.25">
      <c r="A3" s="113" t="s">
        <v>515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576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594</v>
      </c>
    </row>
    <row r="7" spans="1:7" x14ac:dyDescent="0.25">
      <c r="A7" s="26" t="s">
        <v>486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489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579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496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577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578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489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579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497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595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592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593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518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JUNTA MUNICIPAL DE AGUA POTABLE Y ALCANTARILLADO DE CORTÁZAR, GTO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519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520</v>
      </c>
      <c r="C4" s="121" t="s">
        <v>521</v>
      </c>
      <c r="D4" s="121" t="s">
        <v>522</v>
      </c>
      <c r="E4" s="121" t="s">
        <v>523</v>
      </c>
      <c r="F4" s="121" t="s">
        <v>524</v>
      </c>
    </row>
    <row r="5" spans="1:6" ht="12.75" customHeight="1" x14ac:dyDescent="0.25">
      <c r="A5" s="18" t="s">
        <v>525</v>
      </c>
      <c r="B5" s="53"/>
      <c r="C5" s="53"/>
      <c r="D5" s="53"/>
      <c r="E5" s="53"/>
      <c r="F5" s="53"/>
    </row>
    <row r="6" spans="1:6" ht="30" x14ac:dyDescent="0.25">
      <c r="A6" s="59" t="s">
        <v>526</v>
      </c>
      <c r="B6" s="60"/>
      <c r="C6" s="60"/>
      <c r="D6" s="60"/>
      <c r="E6" s="60"/>
      <c r="F6" s="60"/>
    </row>
    <row r="7" spans="1:6" ht="15" x14ac:dyDescent="0.25">
      <c r="A7" s="59" t="s">
        <v>527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528</v>
      </c>
      <c r="B9" s="45"/>
      <c r="C9" s="45"/>
      <c r="D9" s="45"/>
      <c r="E9" s="45"/>
      <c r="F9" s="45"/>
    </row>
    <row r="10" spans="1:6" ht="15" x14ac:dyDescent="0.25">
      <c r="A10" s="59" t="s">
        <v>529</v>
      </c>
      <c r="B10" s="60"/>
      <c r="C10" s="60"/>
      <c r="D10" s="60"/>
      <c r="E10" s="60"/>
      <c r="F10" s="60"/>
    </row>
    <row r="11" spans="1:6" ht="15" x14ac:dyDescent="0.25">
      <c r="A11" s="80" t="s">
        <v>530</v>
      </c>
      <c r="B11" s="60"/>
      <c r="C11" s="60"/>
      <c r="D11" s="60"/>
      <c r="E11" s="60"/>
      <c r="F11" s="60"/>
    </row>
    <row r="12" spans="1:6" ht="15" x14ac:dyDescent="0.25">
      <c r="A12" s="80" t="s">
        <v>531</v>
      </c>
      <c r="B12" s="60"/>
      <c r="C12" s="60"/>
      <c r="D12" s="60"/>
      <c r="E12" s="60"/>
      <c r="F12" s="60"/>
    </row>
    <row r="13" spans="1:6" ht="15" x14ac:dyDescent="0.25">
      <c r="A13" s="80" t="s">
        <v>532</v>
      </c>
      <c r="B13" s="60"/>
      <c r="C13" s="60"/>
      <c r="D13" s="60"/>
      <c r="E13" s="60"/>
      <c r="F13" s="60"/>
    </row>
    <row r="14" spans="1:6" ht="15" x14ac:dyDescent="0.25">
      <c r="A14" s="59" t="s">
        <v>533</v>
      </c>
      <c r="B14" s="60"/>
      <c r="C14" s="60"/>
      <c r="D14" s="60"/>
      <c r="E14" s="60"/>
      <c r="F14" s="60"/>
    </row>
    <row r="15" spans="1:6" ht="15" x14ac:dyDescent="0.25">
      <c r="A15" s="80" t="s">
        <v>530</v>
      </c>
      <c r="B15" s="60"/>
      <c r="C15" s="60"/>
      <c r="D15" s="60"/>
      <c r="E15" s="60"/>
      <c r="F15" s="60"/>
    </row>
    <row r="16" spans="1:6" ht="15" x14ac:dyDescent="0.25">
      <c r="A16" s="80" t="s">
        <v>531</v>
      </c>
      <c r="B16" s="60"/>
      <c r="C16" s="60"/>
      <c r="D16" s="60"/>
      <c r="E16" s="60"/>
      <c r="F16" s="60"/>
    </row>
    <row r="17" spans="1:6" ht="15" x14ac:dyDescent="0.25">
      <c r="A17" s="80" t="s">
        <v>532</v>
      </c>
      <c r="B17" s="60"/>
      <c r="C17" s="60"/>
      <c r="D17" s="60"/>
      <c r="E17" s="60"/>
      <c r="F17" s="60"/>
    </row>
    <row r="18" spans="1:6" ht="15" x14ac:dyDescent="0.25">
      <c r="A18" s="59" t="s">
        <v>534</v>
      </c>
      <c r="B18" s="122"/>
      <c r="C18" s="60"/>
      <c r="D18" s="60"/>
      <c r="E18" s="60"/>
      <c r="F18" s="60"/>
    </row>
    <row r="19" spans="1:6" ht="15" x14ac:dyDescent="0.25">
      <c r="A19" s="59" t="s">
        <v>535</v>
      </c>
      <c r="B19" s="60"/>
      <c r="C19" s="60"/>
      <c r="D19" s="60"/>
      <c r="E19" s="60"/>
      <c r="F19" s="60"/>
    </row>
    <row r="20" spans="1:6" ht="30" x14ac:dyDescent="0.25">
      <c r="A20" s="59" t="s">
        <v>536</v>
      </c>
      <c r="B20" s="123"/>
      <c r="C20" s="123"/>
      <c r="D20" s="123"/>
      <c r="E20" s="123"/>
      <c r="F20" s="123"/>
    </row>
    <row r="21" spans="1:6" ht="30" x14ac:dyDescent="0.25">
      <c r="A21" s="59" t="s">
        <v>537</v>
      </c>
      <c r="B21" s="123"/>
      <c r="C21" s="123"/>
      <c r="D21" s="123"/>
      <c r="E21" s="123"/>
      <c r="F21" s="123"/>
    </row>
    <row r="22" spans="1:6" ht="30" x14ac:dyDescent="0.25">
      <c r="A22" s="59" t="s">
        <v>538</v>
      </c>
      <c r="B22" s="123"/>
      <c r="C22" s="123"/>
      <c r="D22" s="123"/>
      <c r="E22" s="123"/>
      <c r="F22" s="123"/>
    </row>
    <row r="23" spans="1:6" ht="15" x14ac:dyDescent="0.25">
      <c r="A23" s="59" t="s">
        <v>539</v>
      </c>
      <c r="B23" s="123"/>
      <c r="C23" s="123"/>
      <c r="D23" s="123"/>
      <c r="E23" s="123"/>
      <c r="F23" s="123"/>
    </row>
    <row r="24" spans="1:6" ht="15" x14ac:dyDescent="0.25">
      <c r="A24" s="59" t="s">
        <v>540</v>
      </c>
      <c r="B24" s="124"/>
      <c r="C24" s="60"/>
      <c r="D24" s="60"/>
      <c r="E24" s="60"/>
      <c r="F24" s="60"/>
    </row>
    <row r="25" spans="1:6" ht="15" x14ac:dyDescent="0.25">
      <c r="A25" s="59" t="s">
        <v>541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542</v>
      </c>
      <c r="B27" s="45"/>
      <c r="C27" s="45"/>
      <c r="D27" s="45"/>
      <c r="E27" s="45"/>
      <c r="F27" s="45"/>
    </row>
    <row r="28" spans="1:6" ht="15" x14ac:dyDescent="0.25">
      <c r="A28" s="59" t="s">
        <v>543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544</v>
      </c>
      <c r="B30" s="45"/>
      <c r="C30" s="45"/>
      <c r="D30" s="45"/>
      <c r="E30" s="45"/>
      <c r="F30" s="45"/>
    </row>
    <row r="31" spans="1:6" ht="15" x14ac:dyDescent="0.25">
      <c r="A31" s="59" t="s">
        <v>529</v>
      </c>
      <c r="B31" s="60"/>
      <c r="C31" s="60"/>
      <c r="D31" s="60"/>
      <c r="E31" s="60"/>
      <c r="F31" s="60"/>
    </row>
    <row r="32" spans="1:6" ht="15" x14ac:dyDescent="0.25">
      <c r="A32" s="59" t="s">
        <v>533</v>
      </c>
      <c r="B32" s="60"/>
      <c r="C32" s="60"/>
      <c r="D32" s="60"/>
      <c r="E32" s="60"/>
      <c r="F32" s="60"/>
    </row>
    <row r="33" spans="1:6" ht="15" x14ac:dyDescent="0.25">
      <c r="A33" s="59" t="s">
        <v>545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546</v>
      </c>
      <c r="B35" s="45"/>
      <c r="C35" s="45"/>
      <c r="D35" s="45"/>
      <c r="E35" s="45"/>
      <c r="F35" s="45"/>
    </row>
    <row r="36" spans="1:6" ht="15" x14ac:dyDescent="0.25">
      <c r="A36" s="59" t="s">
        <v>547</v>
      </c>
      <c r="B36" s="60"/>
      <c r="C36" s="60"/>
      <c r="D36" s="60"/>
      <c r="E36" s="60"/>
      <c r="F36" s="60"/>
    </row>
    <row r="37" spans="1:6" ht="15" x14ac:dyDescent="0.25">
      <c r="A37" s="59" t="s">
        <v>548</v>
      </c>
      <c r="B37" s="60"/>
      <c r="C37" s="60"/>
      <c r="D37" s="60"/>
      <c r="E37" s="60"/>
      <c r="F37" s="60"/>
    </row>
    <row r="38" spans="1:6" ht="15" x14ac:dyDescent="0.25">
      <c r="A38" s="59" t="s">
        <v>549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550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551</v>
      </c>
      <c r="B42" s="45"/>
      <c r="C42" s="45"/>
      <c r="D42" s="45"/>
      <c r="E42" s="45"/>
      <c r="F42" s="45"/>
    </row>
    <row r="43" spans="1:6" ht="15" x14ac:dyDescent="0.25">
      <c r="A43" s="59" t="s">
        <v>552</v>
      </c>
      <c r="B43" s="60"/>
      <c r="C43" s="60"/>
      <c r="D43" s="60"/>
      <c r="E43" s="60"/>
      <c r="F43" s="60"/>
    </row>
    <row r="44" spans="1:6" ht="15" x14ac:dyDescent="0.25">
      <c r="A44" s="59" t="s">
        <v>553</v>
      </c>
      <c r="B44" s="60"/>
      <c r="C44" s="60"/>
      <c r="D44" s="60"/>
      <c r="E44" s="60"/>
      <c r="F44" s="60"/>
    </row>
    <row r="45" spans="1:6" ht="15" x14ac:dyDescent="0.25">
      <c r="A45" s="59" t="s">
        <v>554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555</v>
      </c>
      <c r="B47" s="45"/>
      <c r="C47" s="45"/>
      <c r="D47" s="45"/>
      <c r="E47" s="45"/>
      <c r="F47" s="45"/>
    </row>
    <row r="48" spans="1:6" ht="15" x14ac:dyDescent="0.25">
      <c r="A48" s="59" t="s">
        <v>553</v>
      </c>
      <c r="B48" s="123"/>
      <c r="C48" s="123"/>
      <c r="D48" s="123"/>
      <c r="E48" s="123"/>
      <c r="F48" s="123"/>
    </row>
    <row r="49" spans="1:6" ht="15" x14ac:dyDescent="0.25">
      <c r="A49" s="59" t="s">
        <v>554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556</v>
      </c>
      <c r="B51" s="45"/>
      <c r="C51" s="45"/>
      <c r="D51" s="45"/>
      <c r="E51" s="45"/>
      <c r="F51" s="45"/>
    </row>
    <row r="52" spans="1:6" ht="15" x14ac:dyDescent="0.25">
      <c r="A52" s="59" t="s">
        <v>553</v>
      </c>
      <c r="B52" s="60"/>
      <c r="C52" s="60"/>
      <c r="D52" s="60"/>
      <c r="E52" s="60"/>
      <c r="F52" s="60"/>
    </row>
    <row r="53" spans="1:6" ht="15" x14ac:dyDescent="0.25">
      <c r="A53" s="59" t="s">
        <v>554</v>
      </c>
      <c r="B53" s="60"/>
      <c r="C53" s="60"/>
      <c r="D53" s="60"/>
      <c r="E53" s="60"/>
      <c r="F53" s="60"/>
    </row>
    <row r="54" spans="1:6" ht="15" x14ac:dyDescent="0.25">
      <c r="A54" s="59" t="s">
        <v>557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558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553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554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559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560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561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562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563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564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F19" sqref="F1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124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JUNTA MUNICIPAL DE AGUA POTABLE Y ALCANTARILLADO DE CORTÁZAR, GTO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Junio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143</v>
      </c>
      <c r="B18" s="4">
        <v>1639327.81</v>
      </c>
      <c r="C18" s="108"/>
      <c r="D18" s="108"/>
      <c r="E18" s="108"/>
      <c r="F18" s="4">
        <v>1948047.13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144</v>
      </c>
      <c r="B20" s="4">
        <f t="shared" ref="B20:H20" si="3">B8+B18</f>
        <v>1639327.81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1948047.13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154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G7" sqref="G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165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JUNTA MUNICIPAL DE AGUA POTABLE Y ALCANTARILLADO DE CORTÁZAR, GTO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75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598</v>
      </c>
      <c r="J6" s="1" t="s">
        <v>599</v>
      </c>
      <c r="K6" s="1" t="s">
        <v>600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175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176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177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178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179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180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181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182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183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184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185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186</v>
      </c>
      <c r="B1" s="161"/>
      <c r="C1" s="161"/>
      <c r="D1" s="162"/>
    </row>
    <row r="2" spans="1:4" x14ac:dyDescent="0.25">
      <c r="A2" s="110" t="str">
        <f>'Formato 1'!A2</f>
        <v>JUNTA MUNICIPAL DE AGUA POTABLE Y ALCANTARILLADO DE CORTÁZAR, GTO</v>
      </c>
      <c r="B2" s="111"/>
      <c r="C2" s="111"/>
      <c r="D2" s="112"/>
    </row>
    <row r="3" spans="1:4" x14ac:dyDescent="0.25">
      <c r="A3" s="113" t="s">
        <v>187</v>
      </c>
      <c r="B3" s="114"/>
      <c r="C3" s="114"/>
      <c r="D3" s="115"/>
    </row>
    <row r="4" spans="1:4" x14ac:dyDescent="0.25">
      <c r="A4" s="113" t="str">
        <f>'Formato 3'!A4</f>
        <v>Del 1 de Enero al 30 de Junio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6</v>
      </c>
      <c r="B7" s="7" t="s">
        <v>188</v>
      </c>
      <c r="C7" s="7" t="s">
        <v>189</v>
      </c>
      <c r="D7" s="7" t="s">
        <v>190</v>
      </c>
    </row>
    <row r="8" spans="1:4" x14ac:dyDescent="0.25">
      <c r="A8" s="3" t="s">
        <v>191</v>
      </c>
      <c r="B8" s="14">
        <f>SUM(B9:B11)</f>
        <v>93770213</v>
      </c>
      <c r="C8" s="14">
        <f>SUM(C9:C11)</f>
        <v>46370261.109999999</v>
      </c>
      <c r="D8" s="14">
        <f>SUM(D9:D11)</f>
        <v>21274591.359999999</v>
      </c>
    </row>
    <row r="9" spans="1:4" x14ac:dyDescent="0.25">
      <c r="A9" s="58" t="s">
        <v>192</v>
      </c>
      <c r="B9" s="94">
        <v>90820213</v>
      </c>
      <c r="C9" s="94">
        <v>46370261.109999999</v>
      </c>
      <c r="D9" s="94">
        <v>21274591.359999999</v>
      </c>
    </row>
    <row r="10" spans="1:4" x14ac:dyDescent="0.25">
      <c r="A10" s="58" t="s">
        <v>193</v>
      </c>
      <c r="B10" s="94">
        <v>2950000</v>
      </c>
      <c r="C10" s="94">
        <v>0</v>
      </c>
      <c r="D10" s="94">
        <v>0</v>
      </c>
    </row>
    <row r="11" spans="1:4" x14ac:dyDescent="0.25">
      <c r="A11" s="58" t="s">
        <v>194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195</v>
      </c>
      <c r="B13" s="14">
        <f>B14+B15</f>
        <v>93770213</v>
      </c>
      <c r="C13" s="14">
        <f>C14+C15</f>
        <v>66149861.259999998</v>
      </c>
      <c r="D13" s="14">
        <f>D14+D15</f>
        <v>62594613.670000002</v>
      </c>
    </row>
    <row r="14" spans="1:4" x14ac:dyDescent="0.25">
      <c r="A14" s="58" t="s">
        <v>196</v>
      </c>
      <c r="B14" s="94">
        <v>90820213</v>
      </c>
      <c r="C14" s="94">
        <v>66149861.259999998</v>
      </c>
      <c r="D14" s="94">
        <v>62594613.670000002</v>
      </c>
    </row>
    <row r="15" spans="1:4" x14ac:dyDescent="0.25">
      <c r="A15" s="58" t="s">
        <v>197</v>
      </c>
      <c r="B15" s="94">
        <v>2950000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198</v>
      </c>
      <c r="B17" s="15">
        <v>0</v>
      </c>
      <c r="C17" s="14">
        <f>C18+C19</f>
        <v>29182679.030000001</v>
      </c>
      <c r="D17" s="14">
        <f>D18+D19</f>
        <v>29152503.539999999</v>
      </c>
    </row>
    <row r="18" spans="1:4" x14ac:dyDescent="0.25">
      <c r="A18" s="58" t="s">
        <v>199</v>
      </c>
      <c r="B18" s="16">
        <v>0</v>
      </c>
      <c r="C18" s="47">
        <v>29182679.030000001</v>
      </c>
      <c r="D18" s="47">
        <v>29152503.539999999</v>
      </c>
    </row>
    <row r="19" spans="1:4" x14ac:dyDescent="0.25">
      <c r="A19" s="58" t="s">
        <v>200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201</v>
      </c>
      <c r="B21" s="14">
        <f>B8-B13+B17</f>
        <v>0</v>
      </c>
      <c r="C21" s="14">
        <f>C8-C13+C17</f>
        <v>9403078.8800000027</v>
      </c>
      <c r="D21" s="14">
        <f>D8-D13+D17</f>
        <v>-12167518.770000003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202</v>
      </c>
      <c r="B23" s="14">
        <f>B21-B11</f>
        <v>0</v>
      </c>
      <c r="C23" s="14">
        <f>C21-C11</f>
        <v>9403078.8800000027</v>
      </c>
      <c r="D23" s="14">
        <f>D21-D11</f>
        <v>-12167518.770000003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203</v>
      </c>
      <c r="B25" s="14">
        <f>B23-B17</f>
        <v>0</v>
      </c>
      <c r="C25" s="14">
        <f>C23-C17</f>
        <v>-19779600.149999999</v>
      </c>
      <c r="D25" s="14">
        <f>D23-D17</f>
        <v>-41320022.310000002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204</v>
      </c>
      <c r="B28" s="7" t="s">
        <v>205</v>
      </c>
      <c r="C28" s="7" t="s">
        <v>189</v>
      </c>
      <c r="D28" s="7" t="s">
        <v>206</v>
      </c>
    </row>
    <row r="29" spans="1:4" x14ac:dyDescent="0.25">
      <c r="A29" s="3" t="s">
        <v>207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208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209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210</v>
      </c>
      <c r="B33" s="4">
        <f>B25+B29</f>
        <v>0</v>
      </c>
      <c r="C33" s="4">
        <f>C25+C29</f>
        <v>-19779600.149999999</v>
      </c>
      <c r="D33" s="4">
        <f>D25+D29</f>
        <v>-41320022.310000002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204</v>
      </c>
      <c r="B36" s="7" t="s">
        <v>211</v>
      </c>
      <c r="C36" s="7" t="s">
        <v>189</v>
      </c>
      <c r="D36" s="7" t="s">
        <v>190</v>
      </c>
    </row>
    <row r="37" spans="1:4" ht="14.45" customHeight="1" x14ac:dyDescent="0.25">
      <c r="A37" s="3" t="s">
        <v>212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213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214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215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216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217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218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204</v>
      </c>
      <c r="B47" s="7" t="s">
        <v>211</v>
      </c>
      <c r="C47" s="7" t="s">
        <v>189</v>
      </c>
      <c r="D47" s="7" t="s">
        <v>190</v>
      </c>
    </row>
    <row r="48" spans="1:4" x14ac:dyDescent="0.25">
      <c r="A48" s="95" t="s">
        <v>219</v>
      </c>
      <c r="B48" s="96">
        <f>B9</f>
        <v>90820213</v>
      </c>
      <c r="C48" s="96">
        <f>C9</f>
        <v>46370261.109999999</v>
      </c>
      <c r="D48" s="96">
        <f>D9</f>
        <v>21274591.359999999</v>
      </c>
    </row>
    <row r="49" spans="1:4" x14ac:dyDescent="0.25">
      <c r="A49" s="21" t="s">
        <v>220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213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216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196</v>
      </c>
      <c r="B53" s="47">
        <f>B14</f>
        <v>90820213</v>
      </c>
      <c r="C53" s="47">
        <f>C14</f>
        <v>66149861.259999998</v>
      </c>
      <c r="D53" s="47">
        <f>D14</f>
        <v>62594613.670000002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199</v>
      </c>
      <c r="B55" s="22">
        <v>0</v>
      </c>
      <c r="C55" s="47">
        <f>C18</f>
        <v>29182679.030000001</v>
      </c>
      <c r="D55" s="47">
        <f>D18</f>
        <v>29152503.539999999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221</v>
      </c>
      <c r="B57" s="4">
        <f>B48+B49-B53+B55</f>
        <v>0</v>
      </c>
      <c r="C57" s="4">
        <f>C48+C49-C53+C55</f>
        <v>9403078.8800000027</v>
      </c>
      <c r="D57" s="4">
        <f>D48+D49-D53+D55</f>
        <v>-12167518.770000003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222</v>
      </c>
      <c r="B59" s="4">
        <f>B57-B49</f>
        <v>0</v>
      </c>
      <c r="C59" s="4">
        <f>C57-C49</f>
        <v>9403078.8800000027</v>
      </c>
      <c r="D59" s="4">
        <f>D57-D49</f>
        <v>-12167518.770000003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204</v>
      </c>
      <c r="B62" s="7" t="s">
        <v>211</v>
      </c>
      <c r="C62" s="7" t="s">
        <v>189</v>
      </c>
      <c r="D62" s="7" t="s">
        <v>190</v>
      </c>
    </row>
    <row r="63" spans="1:4" x14ac:dyDescent="0.25">
      <c r="A63" s="95" t="s">
        <v>193</v>
      </c>
      <c r="B63" s="98">
        <f>B10</f>
        <v>2950000</v>
      </c>
      <c r="C63" s="98">
        <f>C10</f>
        <v>0</v>
      </c>
      <c r="D63" s="98">
        <f>D10</f>
        <v>0</v>
      </c>
    </row>
    <row r="64" spans="1:4" ht="30" x14ac:dyDescent="0.25">
      <c r="A64" s="21" t="s">
        <v>223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214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217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224</v>
      </c>
      <c r="B68" s="94">
        <f>B15</f>
        <v>2950000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200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225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226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1:D13 B16:D17 C10:D10 C15:D15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activeCell="G38" sqref="G3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227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JUNTA MUNICIPAL DE AGUA POTABLE Y ALCANTARILLADO DE CORTÁZAR, GTO</v>
      </c>
      <c r="B2" s="111"/>
      <c r="C2" s="111"/>
      <c r="D2" s="111"/>
      <c r="E2" s="111"/>
      <c r="F2" s="111"/>
      <c r="G2" s="112"/>
    </row>
    <row r="3" spans="1:7" x14ac:dyDescent="0.25">
      <c r="A3" s="113" t="s">
        <v>228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Junio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4" t="s">
        <v>229</v>
      </c>
      <c r="B6" s="166" t="s">
        <v>230</v>
      </c>
      <c r="C6" s="166"/>
      <c r="D6" s="166"/>
      <c r="E6" s="166"/>
      <c r="F6" s="166"/>
      <c r="G6" s="166" t="s">
        <v>231</v>
      </c>
    </row>
    <row r="7" spans="1:7" ht="30" x14ac:dyDescent="0.25">
      <c r="A7" s="165"/>
      <c r="B7" s="25" t="s">
        <v>232</v>
      </c>
      <c r="C7" s="7" t="s">
        <v>233</v>
      </c>
      <c r="D7" s="25" t="s">
        <v>234</v>
      </c>
      <c r="E7" s="25" t="s">
        <v>189</v>
      </c>
      <c r="F7" s="25" t="s">
        <v>235</v>
      </c>
      <c r="G7" s="166"/>
    </row>
    <row r="8" spans="1:7" x14ac:dyDescent="0.25">
      <c r="A8" s="26" t="s">
        <v>236</v>
      </c>
      <c r="B8" s="91"/>
      <c r="C8" s="91"/>
      <c r="D8" s="91"/>
      <c r="E8" s="91"/>
      <c r="F8" s="91"/>
      <c r="G8" s="91"/>
    </row>
    <row r="9" spans="1:7" x14ac:dyDescent="0.25">
      <c r="A9" s="58" t="s">
        <v>237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238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241</v>
      </c>
      <c r="B13" s="47">
        <v>607200</v>
      </c>
      <c r="C13" s="47">
        <v>0</v>
      </c>
      <c r="D13" s="47">
        <v>607200</v>
      </c>
      <c r="E13" s="47">
        <v>903842.46</v>
      </c>
      <c r="F13" s="47">
        <v>900011.04</v>
      </c>
      <c r="G13" s="47">
        <f t="shared" si="0"/>
        <v>292811.04000000004</v>
      </c>
    </row>
    <row r="14" spans="1:7" x14ac:dyDescent="0.25">
      <c r="A14" s="58" t="s">
        <v>242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243</v>
      </c>
      <c r="B15" s="47">
        <v>90213013</v>
      </c>
      <c r="C15" s="47">
        <v>0</v>
      </c>
      <c r="D15" s="47">
        <v>90213013</v>
      </c>
      <c r="E15" s="47">
        <v>45124610.649999999</v>
      </c>
      <c r="F15" s="47">
        <v>20374580.32</v>
      </c>
      <c r="G15" s="47">
        <f t="shared" si="0"/>
        <v>-69838432.680000007</v>
      </c>
    </row>
    <row r="16" spans="1:7" x14ac:dyDescent="0.25">
      <c r="A16" s="92" t="s">
        <v>244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247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255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256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262</v>
      </c>
      <c r="B34" s="47">
        <v>0</v>
      </c>
      <c r="C34" s="47">
        <v>0</v>
      </c>
      <c r="D34" s="47">
        <v>0</v>
      </c>
      <c r="E34" s="47">
        <v>341808</v>
      </c>
      <c r="F34" s="47">
        <v>0</v>
      </c>
      <c r="G34" s="47">
        <f t="shared" si="4"/>
        <v>0</v>
      </c>
    </row>
    <row r="35" spans="1:7" ht="14.45" customHeight="1" x14ac:dyDescent="0.25">
      <c r="A35" s="58" t="s">
        <v>263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265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268</v>
      </c>
      <c r="B41" s="4">
        <f t="shared" ref="B41:G41" si="7">SUM(B9,B10,B11,B12,B13,B14,B15,B16,B28,B34,B35,B37)</f>
        <v>90820213</v>
      </c>
      <c r="C41" s="4">
        <f t="shared" si="7"/>
        <v>0</v>
      </c>
      <c r="D41" s="4">
        <f t="shared" si="7"/>
        <v>90820213</v>
      </c>
      <c r="E41" s="4">
        <f t="shared" si="7"/>
        <v>46370261.109999999</v>
      </c>
      <c r="F41" s="4">
        <f t="shared" si="7"/>
        <v>21274591.359999999</v>
      </c>
      <c r="G41" s="4">
        <f t="shared" si="7"/>
        <v>-69545621.640000001</v>
      </c>
    </row>
    <row r="42" spans="1:7" x14ac:dyDescent="0.25">
      <c r="A42" s="3" t="s">
        <v>269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270</v>
      </c>
      <c r="B44" s="49"/>
      <c r="C44" s="49"/>
      <c r="D44" s="49"/>
      <c r="E44" s="49"/>
      <c r="F44" s="49"/>
      <c r="G44" s="49"/>
    </row>
    <row r="45" spans="1:7" x14ac:dyDescent="0.25">
      <c r="A45" s="58" t="s">
        <v>271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272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273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274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275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276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277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278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279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280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281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282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283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284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285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286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287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288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289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290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291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293</v>
      </c>
      <c r="B70" s="4">
        <f t="shared" ref="B70:G70" si="16">B41+B65+B67</f>
        <v>90820213</v>
      </c>
      <c r="C70" s="4">
        <f t="shared" si="16"/>
        <v>0</v>
      </c>
      <c r="D70" s="4">
        <f t="shared" si="16"/>
        <v>90820213</v>
      </c>
      <c r="E70" s="4">
        <f t="shared" si="16"/>
        <v>46370261.109999999</v>
      </c>
      <c r="F70" s="4">
        <f t="shared" si="16"/>
        <v>21274591.359999999</v>
      </c>
      <c r="G70" s="4">
        <f t="shared" si="16"/>
        <v>-69545621.640000001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294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297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activeCell="B134" sqref="B13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298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JUNTA MUNICIPAL DE AGUA POTABLE Y ALCANTARILLADO DE CORTÁZAR, GTO</v>
      </c>
      <c r="B2" s="125"/>
      <c r="C2" s="125"/>
      <c r="D2" s="125"/>
      <c r="E2" s="125"/>
      <c r="F2" s="125"/>
      <c r="G2" s="125"/>
    </row>
    <row r="3" spans="1:7" x14ac:dyDescent="0.25">
      <c r="A3" s="126" t="s">
        <v>299</v>
      </c>
      <c r="B3" s="126"/>
      <c r="C3" s="126"/>
      <c r="D3" s="126"/>
      <c r="E3" s="126"/>
      <c r="F3" s="126"/>
      <c r="G3" s="126"/>
    </row>
    <row r="4" spans="1:7" x14ac:dyDescent="0.25">
      <c r="A4" s="126" t="s">
        <v>300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Junio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7" t="s">
        <v>6</v>
      </c>
      <c r="B7" s="167" t="s">
        <v>301</v>
      </c>
      <c r="C7" s="167"/>
      <c r="D7" s="167"/>
      <c r="E7" s="167"/>
      <c r="F7" s="167"/>
      <c r="G7" s="168" t="s">
        <v>302</v>
      </c>
    </row>
    <row r="8" spans="1:7" ht="30" x14ac:dyDescent="0.25">
      <c r="A8" s="167"/>
      <c r="B8" s="7" t="s">
        <v>303</v>
      </c>
      <c r="C8" s="7" t="s">
        <v>304</v>
      </c>
      <c r="D8" s="7" t="s">
        <v>305</v>
      </c>
      <c r="E8" s="7" t="s">
        <v>189</v>
      </c>
      <c r="F8" s="7" t="s">
        <v>306</v>
      </c>
      <c r="G8" s="167"/>
    </row>
    <row r="9" spans="1:7" x14ac:dyDescent="0.25">
      <c r="A9" s="27" t="s">
        <v>307</v>
      </c>
      <c r="B9" s="83">
        <f t="shared" ref="B9:G9" si="0">SUM(B10,B18,B28,B38,B48,B58,B62,B71,B75)</f>
        <v>90820213</v>
      </c>
      <c r="C9" s="83">
        <f t="shared" si="0"/>
        <v>32389867.739999998</v>
      </c>
      <c r="D9" s="83">
        <f t="shared" si="0"/>
        <v>123210080.73999998</v>
      </c>
      <c r="E9" s="83">
        <f t="shared" si="0"/>
        <v>66149861.259999998</v>
      </c>
      <c r="F9" s="83">
        <f t="shared" si="0"/>
        <v>62594613.670000002</v>
      </c>
      <c r="G9" s="83">
        <f t="shared" si="0"/>
        <v>57060219.479999997</v>
      </c>
    </row>
    <row r="10" spans="1:7" x14ac:dyDescent="0.25">
      <c r="A10" s="84" t="s">
        <v>308</v>
      </c>
      <c r="B10" s="83">
        <f t="shared" ref="B10:G10" si="1">SUM(B11:B17)</f>
        <v>42396035</v>
      </c>
      <c r="C10" s="83">
        <f t="shared" si="1"/>
        <v>0</v>
      </c>
      <c r="D10" s="83">
        <f t="shared" si="1"/>
        <v>42396035</v>
      </c>
      <c r="E10" s="83">
        <f t="shared" si="1"/>
        <v>16878695.75</v>
      </c>
      <c r="F10" s="83">
        <f t="shared" si="1"/>
        <v>14064950.550000001</v>
      </c>
      <c r="G10" s="83">
        <f t="shared" si="1"/>
        <v>25517339.25</v>
      </c>
    </row>
    <row r="11" spans="1:7" x14ac:dyDescent="0.25">
      <c r="A11" s="85" t="s">
        <v>309</v>
      </c>
      <c r="B11" s="75">
        <v>22679518</v>
      </c>
      <c r="C11" s="75">
        <v>-50000</v>
      </c>
      <c r="D11" s="75">
        <v>22629518</v>
      </c>
      <c r="E11" s="75">
        <v>9892922.3300000001</v>
      </c>
      <c r="F11" s="75">
        <v>9892922.3300000001</v>
      </c>
      <c r="G11" s="75">
        <f>D11-E11</f>
        <v>12736595.67</v>
      </c>
    </row>
    <row r="12" spans="1:7" x14ac:dyDescent="0.25">
      <c r="A12" s="85" t="s">
        <v>310</v>
      </c>
      <c r="B12" s="75">
        <v>544601</v>
      </c>
      <c r="C12" s="75">
        <v>0</v>
      </c>
      <c r="D12" s="75">
        <v>544601</v>
      </c>
      <c r="E12" s="75">
        <v>272300.40000000002</v>
      </c>
      <c r="F12" s="75">
        <v>272300.40000000002</v>
      </c>
      <c r="G12" s="75">
        <f t="shared" ref="G12:G17" si="2">D12-E12</f>
        <v>272300.59999999998</v>
      </c>
    </row>
    <row r="13" spans="1:7" x14ac:dyDescent="0.25">
      <c r="A13" s="85" t="s">
        <v>311</v>
      </c>
      <c r="B13" s="75">
        <v>5971493</v>
      </c>
      <c r="C13" s="75">
        <v>100139.08</v>
      </c>
      <c r="D13" s="75">
        <v>6071632.0800000001</v>
      </c>
      <c r="E13" s="75">
        <v>887142.24</v>
      </c>
      <c r="F13" s="75">
        <v>887142.24</v>
      </c>
      <c r="G13" s="75">
        <f t="shared" si="2"/>
        <v>5184489.84</v>
      </c>
    </row>
    <row r="14" spans="1:7" x14ac:dyDescent="0.25">
      <c r="A14" s="85" t="s">
        <v>312</v>
      </c>
      <c r="B14" s="75">
        <v>4522977</v>
      </c>
      <c r="C14" s="75">
        <v>315000</v>
      </c>
      <c r="D14" s="75">
        <v>4837977</v>
      </c>
      <c r="E14" s="75">
        <v>2868367.48</v>
      </c>
      <c r="F14" s="75">
        <v>54622.28</v>
      </c>
      <c r="G14" s="75">
        <f t="shared" si="2"/>
        <v>1969609.52</v>
      </c>
    </row>
    <row r="15" spans="1:7" x14ac:dyDescent="0.25">
      <c r="A15" s="85" t="s">
        <v>313</v>
      </c>
      <c r="B15" s="75">
        <v>7217446</v>
      </c>
      <c r="C15" s="75">
        <v>10522.2</v>
      </c>
      <c r="D15" s="75">
        <v>7227968.2000000002</v>
      </c>
      <c r="E15" s="75">
        <v>2957963.3</v>
      </c>
      <c r="F15" s="75">
        <v>2957963.3</v>
      </c>
      <c r="G15" s="75">
        <f t="shared" si="2"/>
        <v>4270004.9000000004</v>
      </c>
    </row>
    <row r="16" spans="1:7" x14ac:dyDescent="0.25">
      <c r="A16" s="85" t="s">
        <v>314</v>
      </c>
      <c r="B16" s="75">
        <v>1460000</v>
      </c>
      <c r="C16" s="75">
        <v>-375661.28</v>
      </c>
      <c r="D16" s="75">
        <v>1084338.72</v>
      </c>
      <c r="E16" s="75">
        <v>0</v>
      </c>
      <c r="F16" s="75">
        <v>0</v>
      </c>
      <c r="G16" s="75">
        <f t="shared" si="2"/>
        <v>1084338.72</v>
      </c>
    </row>
    <row r="17" spans="1:7" x14ac:dyDescent="0.25">
      <c r="A17" s="85" t="s">
        <v>315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316</v>
      </c>
      <c r="B18" s="83">
        <f t="shared" ref="B18:G18" si="3">SUM(B19:B27)</f>
        <v>13680873</v>
      </c>
      <c r="C18" s="83">
        <f t="shared" si="3"/>
        <v>38150</v>
      </c>
      <c r="D18" s="83">
        <f t="shared" si="3"/>
        <v>13719023</v>
      </c>
      <c r="E18" s="83">
        <f t="shared" si="3"/>
        <v>5294125.17</v>
      </c>
      <c r="F18" s="83">
        <f t="shared" si="3"/>
        <v>5226989.8099999996</v>
      </c>
      <c r="G18" s="83">
        <f t="shared" si="3"/>
        <v>8424897.8300000001</v>
      </c>
    </row>
    <row r="19" spans="1:7" x14ac:dyDescent="0.25">
      <c r="A19" s="85" t="s">
        <v>317</v>
      </c>
      <c r="B19" s="75">
        <v>1135544</v>
      </c>
      <c r="C19" s="75">
        <v>-10000</v>
      </c>
      <c r="D19" s="75">
        <v>1125544</v>
      </c>
      <c r="E19" s="75">
        <v>271223.5</v>
      </c>
      <c r="F19" s="75">
        <v>270191.62</v>
      </c>
      <c r="G19" s="75">
        <f>D19-E19</f>
        <v>854320.5</v>
      </c>
    </row>
    <row r="20" spans="1:7" x14ac:dyDescent="0.25">
      <c r="A20" s="85" t="s">
        <v>318</v>
      </c>
      <c r="B20" s="75">
        <v>229150</v>
      </c>
      <c r="C20" s="75">
        <v>30000</v>
      </c>
      <c r="D20" s="75">
        <v>259150</v>
      </c>
      <c r="E20" s="75">
        <v>138232.51</v>
      </c>
      <c r="F20" s="75">
        <v>130597.51</v>
      </c>
      <c r="G20" s="75">
        <f t="shared" ref="G20:G27" si="4">D20-E20</f>
        <v>120917.48999999999</v>
      </c>
    </row>
    <row r="21" spans="1:7" x14ac:dyDescent="0.25">
      <c r="A21" s="85" t="s">
        <v>319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320</v>
      </c>
      <c r="B22" s="75">
        <v>8764227</v>
      </c>
      <c r="C22" s="75">
        <v>12950</v>
      </c>
      <c r="D22" s="75">
        <v>8777177</v>
      </c>
      <c r="E22" s="75">
        <v>3263882.72</v>
      </c>
      <c r="F22" s="75">
        <v>3263197.38</v>
      </c>
      <c r="G22" s="75">
        <f t="shared" si="4"/>
        <v>5513294.2799999993</v>
      </c>
    </row>
    <row r="23" spans="1:7" x14ac:dyDescent="0.25">
      <c r="A23" s="85" t="s">
        <v>321</v>
      </c>
      <c r="B23" s="75">
        <v>1070243</v>
      </c>
      <c r="C23" s="75">
        <v>0</v>
      </c>
      <c r="D23" s="75">
        <v>1070243</v>
      </c>
      <c r="E23" s="75">
        <v>450707.04</v>
      </c>
      <c r="F23" s="75">
        <v>450707.04</v>
      </c>
      <c r="G23" s="75">
        <f t="shared" si="4"/>
        <v>619535.96</v>
      </c>
    </row>
    <row r="24" spans="1:7" x14ac:dyDescent="0.25">
      <c r="A24" s="85" t="s">
        <v>322</v>
      </c>
      <c r="B24" s="75">
        <v>1408400</v>
      </c>
      <c r="C24" s="75">
        <v>0</v>
      </c>
      <c r="D24" s="75">
        <v>1408400</v>
      </c>
      <c r="E24" s="75">
        <v>690888.13</v>
      </c>
      <c r="F24" s="75">
        <v>633104.99</v>
      </c>
      <c r="G24" s="75">
        <f t="shared" si="4"/>
        <v>717511.87</v>
      </c>
    </row>
    <row r="25" spans="1:7" x14ac:dyDescent="0.25">
      <c r="A25" s="85" t="s">
        <v>323</v>
      </c>
      <c r="B25" s="75">
        <v>756920</v>
      </c>
      <c r="C25" s="75">
        <v>2000</v>
      </c>
      <c r="D25" s="75">
        <v>758920</v>
      </c>
      <c r="E25" s="75">
        <v>354123.35</v>
      </c>
      <c r="F25" s="75">
        <v>354123.35</v>
      </c>
      <c r="G25" s="75">
        <f t="shared" si="4"/>
        <v>404796.65</v>
      </c>
    </row>
    <row r="26" spans="1:7" x14ac:dyDescent="0.25">
      <c r="A26" s="85" t="s">
        <v>324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325</v>
      </c>
      <c r="B27" s="75">
        <v>316389</v>
      </c>
      <c r="C27" s="75">
        <v>3200</v>
      </c>
      <c r="D27" s="75">
        <v>319589</v>
      </c>
      <c r="E27" s="75">
        <v>125067.92</v>
      </c>
      <c r="F27" s="75">
        <v>125067.92</v>
      </c>
      <c r="G27" s="75">
        <f t="shared" si="4"/>
        <v>194521.08000000002</v>
      </c>
    </row>
    <row r="28" spans="1:7" x14ac:dyDescent="0.25">
      <c r="A28" s="84" t="s">
        <v>326</v>
      </c>
      <c r="B28" s="83">
        <f t="shared" ref="B28:G28" si="5">SUM(B29:B37)</f>
        <v>25806339</v>
      </c>
      <c r="C28" s="83">
        <f t="shared" si="5"/>
        <v>1332875.69</v>
      </c>
      <c r="D28" s="83">
        <f t="shared" si="5"/>
        <v>27139214.689999998</v>
      </c>
      <c r="E28" s="83">
        <f t="shared" si="5"/>
        <v>12523414.040000001</v>
      </c>
      <c r="F28" s="83">
        <f t="shared" si="5"/>
        <v>11879222.5</v>
      </c>
      <c r="G28" s="83">
        <f t="shared" si="5"/>
        <v>14615800.649999999</v>
      </c>
    </row>
    <row r="29" spans="1:7" x14ac:dyDescent="0.25">
      <c r="A29" s="85" t="s">
        <v>327</v>
      </c>
      <c r="B29" s="75">
        <v>12491580</v>
      </c>
      <c r="C29" s="75">
        <v>-20000</v>
      </c>
      <c r="D29" s="75">
        <v>12471580</v>
      </c>
      <c r="E29" s="75">
        <v>5772112.3600000003</v>
      </c>
      <c r="F29" s="75">
        <v>5770107.1900000004</v>
      </c>
      <c r="G29" s="75">
        <f>D29-E29</f>
        <v>6699467.6399999997</v>
      </c>
    </row>
    <row r="30" spans="1:7" x14ac:dyDescent="0.25">
      <c r="A30" s="85" t="s">
        <v>328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6">D30-E30</f>
        <v>0</v>
      </c>
    </row>
    <row r="31" spans="1:7" x14ac:dyDescent="0.25">
      <c r="A31" s="85" t="s">
        <v>329</v>
      </c>
      <c r="B31" s="75">
        <v>4554708</v>
      </c>
      <c r="C31" s="75">
        <v>785367.69</v>
      </c>
      <c r="D31" s="75">
        <v>5340075.6899999995</v>
      </c>
      <c r="E31" s="75">
        <v>2583218.02</v>
      </c>
      <c r="F31" s="75">
        <v>2412960.34</v>
      </c>
      <c r="G31" s="75">
        <f t="shared" si="6"/>
        <v>2756857.6699999995</v>
      </c>
    </row>
    <row r="32" spans="1:7" x14ac:dyDescent="0.25">
      <c r="A32" s="85" t="s">
        <v>330</v>
      </c>
      <c r="B32" s="75">
        <v>1149605</v>
      </c>
      <c r="C32" s="75">
        <v>-28200</v>
      </c>
      <c r="D32" s="75">
        <v>1121405</v>
      </c>
      <c r="E32" s="75">
        <v>332567.09000000003</v>
      </c>
      <c r="F32" s="75">
        <v>332567.09000000003</v>
      </c>
      <c r="G32" s="75">
        <f t="shared" si="6"/>
        <v>788837.90999999992</v>
      </c>
    </row>
    <row r="33" spans="1:7" ht="14.45" customHeight="1" x14ac:dyDescent="0.25">
      <c r="A33" s="85" t="s">
        <v>331</v>
      </c>
      <c r="B33" s="75">
        <v>3314480</v>
      </c>
      <c r="C33" s="75">
        <v>565658</v>
      </c>
      <c r="D33" s="75">
        <v>3880138</v>
      </c>
      <c r="E33" s="75">
        <v>1967484.57</v>
      </c>
      <c r="F33" s="75">
        <v>1947212.08</v>
      </c>
      <c r="G33" s="75">
        <f t="shared" si="6"/>
        <v>1912653.43</v>
      </c>
    </row>
    <row r="34" spans="1:7" ht="14.45" customHeight="1" x14ac:dyDescent="0.25">
      <c r="A34" s="85" t="s">
        <v>332</v>
      </c>
      <c r="B34" s="75">
        <v>520800</v>
      </c>
      <c r="C34" s="75">
        <v>0</v>
      </c>
      <c r="D34" s="75">
        <v>520800</v>
      </c>
      <c r="E34" s="75">
        <v>448390.31</v>
      </c>
      <c r="F34" s="75">
        <v>412390.31</v>
      </c>
      <c r="G34" s="75">
        <f t="shared" si="6"/>
        <v>72409.69</v>
      </c>
    </row>
    <row r="35" spans="1:7" ht="14.45" customHeight="1" x14ac:dyDescent="0.25">
      <c r="A35" s="85" t="s">
        <v>333</v>
      </c>
      <c r="B35" s="75">
        <v>98700</v>
      </c>
      <c r="C35" s="75">
        <v>20000</v>
      </c>
      <c r="D35" s="75">
        <v>118700</v>
      </c>
      <c r="E35" s="75">
        <v>18455.75</v>
      </c>
      <c r="F35" s="75">
        <v>17776.03</v>
      </c>
      <c r="G35" s="75">
        <f t="shared" si="6"/>
        <v>100244.25</v>
      </c>
    </row>
    <row r="36" spans="1:7" ht="14.45" customHeight="1" x14ac:dyDescent="0.25">
      <c r="A36" s="85" t="s">
        <v>334</v>
      </c>
      <c r="B36" s="75">
        <v>265000</v>
      </c>
      <c r="C36" s="75">
        <v>0</v>
      </c>
      <c r="D36" s="75">
        <v>265000</v>
      </c>
      <c r="E36" s="75">
        <v>116022.02</v>
      </c>
      <c r="F36" s="75">
        <v>116022.02</v>
      </c>
      <c r="G36" s="75">
        <f t="shared" si="6"/>
        <v>148977.97999999998</v>
      </c>
    </row>
    <row r="37" spans="1:7" ht="14.45" customHeight="1" x14ac:dyDescent="0.25">
      <c r="A37" s="85" t="s">
        <v>335</v>
      </c>
      <c r="B37" s="75">
        <v>3411466</v>
      </c>
      <c r="C37" s="75">
        <v>10050</v>
      </c>
      <c r="D37" s="75">
        <v>3421516</v>
      </c>
      <c r="E37" s="75">
        <v>1285163.92</v>
      </c>
      <c r="F37" s="75">
        <v>870187.44</v>
      </c>
      <c r="G37" s="75">
        <f t="shared" si="6"/>
        <v>2136352.08</v>
      </c>
    </row>
    <row r="38" spans="1:7" x14ac:dyDescent="0.25">
      <c r="A38" s="84" t="s">
        <v>336</v>
      </c>
      <c r="B38" s="83">
        <f t="shared" ref="B38:G38" si="7">SUM(B39:B47)</f>
        <v>130000</v>
      </c>
      <c r="C38" s="83">
        <f t="shared" si="7"/>
        <v>0</v>
      </c>
      <c r="D38" s="83">
        <f t="shared" si="7"/>
        <v>130000</v>
      </c>
      <c r="E38" s="83">
        <f t="shared" si="7"/>
        <v>3669.99</v>
      </c>
      <c r="F38" s="83">
        <f t="shared" si="7"/>
        <v>3669.99</v>
      </c>
      <c r="G38" s="83">
        <f t="shared" si="7"/>
        <v>126330.01</v>
      </c>
    </row>
    <row r="39" spans="1:7" x14ac:dyDescent="0.25">
      <c r="A39" s="85" t="s">
        <v>337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338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339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340</v>
      </c>
      <c r="B42" s="75">
        <v>130000</v>
      </c>
      <c r="C42" s="75">
        <v>0</v>
      </c>
      <c r="D42" s="75">
        <v>130000</v>
      </c>
      <c r="E42" s="75">
        <v>3669.99</v>
      </c>
      <c r="F42" s="75">
        <v>3669.99</v>
      </c>
      <c r="G42" s="75">
        <f t="shared" si="8"/>
        <v>126330.01</v>
      </c>
    </row>
    <row r="43" spans="1:7" x14ac:dyDescent="0.25">
      <c r="A43" s="85" t="s">
        <v>341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342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343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344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345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346</v>
      </c>
      <c r="B48" s="83">
        <f t="shared" ref="B48:G48" si="9">SUM(B49:B57)</f>
        <v>3306700</v>
      </c>
      <c r="C48" s="83">
        <f t="shared" si="9"/>
        <v>4220427.58</v>
      </c>
      <c r="D48" s="83">
        <f t="shared" si="9"/>
        <v>7527127.5800000001</v>
      </c>
      <c r="E48" s="83">
        <f t="shared" si="9"/>
        <v>4685467.22</v>
      </c>
      <c r="F48" s="83">
        <f t="shared" si="9"/>
        <v>4685467.22</v>
      </c>
      <c r="G48" s="83">
        <f t="shared" si="9"/>
        <v>2841660.36</v>
      </c>
    </row>
    <row r="49" spans="1:7" x14ac:dyDescent="0.25">
      <c r="A49" s="85" t="s">
        <v>347</v>
      </c>
      <c r="B49" s="75">
        <v>421500</v>
      </c>
      <c r="C49" s="75">
        <v>0</v>
      </c>
      <c r="D49" s="75">
        <v>421500</v>
      </c>
      <c r="E49" s="75">
        <v>84813.26</v>
      </c>
      <c r="F49" s="75">
        <v>84813.26</v>
      </c>
      <c r="G49" s="75">
        <f>D49-E49</f>
        <v>336686.74</v>
      </c>
    </row>
    <row r="50" spans="1:7" x14ac:dyDescent="0.25">
      <c r="A50" s="85" t="s">
        <v>348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 x14ac:dyDescent="0.25">
      <c r="A51" s="85" t="s">
        <v>349</v>
      </c>
      <c r="B51" s="75">
        <v>50000</v>
      </c>
      <c r="C51" s="75">
        <v>0</v>
      </c>
      <c r="D51" s="75">
        <v>50000</v>
      </c>
      <c r="E51" s="75">
        <v>0</v>
      </c>
      <c r="F51" s="75">
        <v>0</v>
      </c>
      <c r="G51" s="75">
        <f t="shared" si="10"/>
        <v>50000</v>
      </c>
    </row>
    <row r="52" spans="1:7" x14ac:dyDescent="0.25">
      <c r="A52" s="85" t="s">
        <v>350</v>
      </c>
      <c r="B52" s="75">
        <v>600000</v>
      </c>
      <c r="C52" s="75">
        <v>4220427.58</v>
      </c>
      <c r="D52" s="75">
        <v>4820427.58</v>
      </c>
      <c r="E52" s="75">
        <v>4288513.78</v>
      </c>
      <c r="F52" s="75">
        <v>4288513.78</v>
      </c>
      <c r="G52" s="75">
        <f t="shared" si="10"/>
        <v>531913.79999999981</v>
      </c>
    </row>
    <row r="53" spans="1:7" x14ac:dyDescent="0.25">
      <c r="A53" s="85" t="s">
        <v>351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352</v>
      </c>
      <c r="B54" s="75">
        <v>1767200</v>
      </c>
      <c r="C54" s="75">
        <v>0</v>
      </c>
      <c r="D54" s="75">
        <v>1767200</v>
      </c>
      <c r="E54" s="75">
        <v>312140.18</v>
      </c>
      <c r="F54" s="75">
        <v>312140.18</v>
      </c>
      <c r="G54" s="75">
        <f t="shared" si="10"/>
        <v>1455059.82</v>
      </c>
    </row>
    <row r="55" spans="1:7" x14ac:dyDescent="0.25">
      <c r="A55" s="85" t="s">
        <v>353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354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355</v>
      </c>
      <c r="B57" s="75">
        <v>468000</v>
      </c>
      <c r="C57" s="75">
        <v>0</v>
      </c>
      <c r="D57" s="75">
        <v>468000</v>
      </c>
      <c r="E57" s="75">
        <v>0</v>
      </c>
      <c r="F57" s="75">
        <v>0</v>
      </c>
      <c r="G57" s="75">
        <f t="shared" si="10"/>
        <v>468000</v>
      </c>
    </row>
    <row r="58" spans="1:7" x14ac:dyDescent="0.25">
      <c r="A58" s="84" t="s">
        <v>356</v>
      </c>
      <c r="B58" s="83">
        <f t="shared" ref="B58:G58" si="11">SUM(B59:B61)</f>
        <v>5500266</v>
      </c>
      <c r="C58" s="83">
        <f t="shared" si="11"/>
        <v>361379.68</v>
      </c>
      <c r="D58" s="83">
        <f t="shared" si="11"/>
        <v>5861645.6799999997</v>
      </c>
      <c r="E58" s="83">
        <f t="shared" si="11"/>
        <v>327454.3</v>
      </c>
      <c r="F58" s="83">
        <f t="shared" si="11"/>
        <v>297278.81</v>
      </c>
      <c r="G58" s="83">
        <f t="shared" si="11"/>
        <v>5534191.3799999999</v>
      </c>
    </row>
    <row r="59" spans="1:7" x14ac:dyDescent="0.25">
      <c r="A59" s="85" t="s">
        <v>357</v>
      </c>
      <c r="B59" s="75">
        <v>5500266</v>
      </c>
      <c r="C59" s="75">
        <v>361379.68</v>
      </c>
      <c r="D59" s="75">
        <v>5861645.6799999997</v>
      </c>
      <c r="E59" s="75">
        <v>327454.3</v>
      </c>
      <c r="F59" s="75">
        <v>297278.81</v>
      </c>
      <c r="G59" s="75">
        <f>D59-E59</f>
        <v>5534191.3799999999</v>
      </c>
    </row>
    <row r="60" spans="1:7" x14ac:dyDescent="0.25">
      <c r="A60" s="85" t="s">
        <v>358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359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360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361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362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363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364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365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366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367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368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369</v>
      </c>
      <c r="B71" s="83">
        <f t="shared" ref="B71:G71" si="15">SUM(B72:B74)</f>
        <v>0</v>
      </c>
      <c r="C71" s="83">
        <f t="shared" si="15"/>
        <v>26437034.789999999</v>
      </c>
      <c r="D71" s="83">
        <f t="shared" si="15"/>
        <v>26437034.789999999</v>
      </c>
      <c r="E71" s="83">
        <f t="shared" si="15"/>
        <v>26437034.789999999</v>
      </c>
      <c r="F71" s="83">
        <f t="shared" si="15"/>
        <v>26437034.789999999</v>
      </c>
      <c r="G71" s="83">
        <f t="shared" si="15"/>
        <v>0</v>
      </c>
    </row>
    <row r="72" spans="1:7" x14ac:dyDescent="0.25">
      <c r="A72" s="85" t="s">
        <v>370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371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372</v>
      </c>
      <c r="B74" s="75">
        <v>0</v>
      </c>
      <c r="C74" s="75">
        <v>26437034.789999999</v>
      </c>
      <c r="D74" s="75">
        <v>26437034.789999999</v>
      </c>
      <c r="E74" s="75">
        <v>26437034.789999999</v>
      </c>
      <c r="F74" s="75">
        <v>26437034.789999999</v>
      </c>
      <c r="G74" s="75">
        <f t="shared" si="16"/>
        <v>0</v>
      </c>
    </row>
    <row r="75" spans="1:7" x14ac:dyDescent="0.25">
      <c r="A75" s="84" t="s">
        <v>373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374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375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376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377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378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379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380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381</v>
      </c>
      <c r="B84" s="83">
        <f t="shared" ref="B84:G84" si="19">SUM(B85,B93,B103,B113,B123,B133,B137,B146,B150)</f>
        <v>2950000</v>
      </c>
      <c r="C84" s="83">
        <f t="shared" si="19"/>
        <v>0</v>
      </c>
      <c r="D84" s="83">
        <f t="shared" si="19"/>
        <v>2950000</v>
      </c>
      <c r="E84" s="83">
        <f t="shared" si="19"/>
        <v>0</v>
      </c>
      <c r="F84" s="83">
        <f t="shared" si="19"/>
        <v>0</v>
      </c>
      <c r="G84" s="83">
        <f t="shared" si="19"/>
        <v>2950000</v>
      </c>
    </row>
    <row r="85" spans="1:7" x14ac:dyDescent="0.25">
      <c r="A85" s="84" t="s">
        <v>308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309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310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311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312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313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314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315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316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317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318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319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320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321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322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323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324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325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326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327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328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329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330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331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332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333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334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335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336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337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338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339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340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341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342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343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344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345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346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347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348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349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350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351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352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353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354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355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356</v>
      </c>
      <c r="B133" s="83">
        <f t="shared" ref="B133:G133" si="29">SUM(B134:B136)</f>
        <v>2950000</v>
      </c>
      <c r="C133" s="83">
        <f t="shared" si="29"/>
        <v>0</v>
      </c>
      <c r="D133" s="83">
        <f t="shared" si="29"/>
        <v>2950000</v>
      </c>
      <c r="E133" s="83">
        <f t="shared" si="29"/>
        <v>0</v>
      </c>
      <c r="F133" s="83">
        <f t="shared" si="29"/>
        <v>0</v>
      </c>
      <c r="G133" s="83">
        <f t="shared" si="29"/>
        <v>2950000</v>
      </c>
    </row>
    <row r="134" spans="1:7" x14ac:dyDescent="0.25">
      <c r="A134" s="85" t="s">
        <v>357</v>
      </c>
      <c r="B134" s="75">
        <v>2950000</v>
      </c>
      <c r="C134" s="75">
        <v>0</v>
      </c>
      <c r="D134" s="75">
        <v>2950000</v>
      </c>
      <c r="E134" s="75">
        <v>0</v>
      </c>
      <c r="F134" s="75">
        <v>0</v>
      </c>
      <c r="G134" s="75">
        <f>D134-E134</f>
        <v>2950000</v>
      </c>
    </row>
    <row r="135" spans="1:7" x14ac:dyDescent="0.25">
      <c r="A135" s="85" t="s">
        <v>358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359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360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361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362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363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364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365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366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367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368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369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370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371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372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373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374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375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376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377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378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379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380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382</v>
      </c>
      <c r="B159" s="90">
        <f t="shared" ref="B159:G159" si="37">B9+B84</f>
        <v>93770213</v>
      </c>
      <c r="C159" s="90">
        <f t="shared" si="37"/>
        <v>32389867.739999998</v>
      </c>
      <c r="D159" s="90">
        <f t="shared" si="37"/>
        <v>126160080.73999998</v>
      </c>
      <c r="E159" s="90">
        <f t="shared" si="37"/>
        <v>66149861.259999998</v>
      </c>
      <c r="F159" s="90">
        <f t="shared" si="37"/>
        <v>62594613.670000002</v>
      </c>
      <c r="G159" s="90">
        <f t="shared" si="37"/>
        <v>60010219.479999997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1:D21 B18:F18 B28:F28 B39:G41 B38:F38 B50:C50 B48:F48 B60:G61 B58:F58 B63:G70 B62:F62 B71:F73 B94:F133 B93:C93 E93:F93 B17:G17 G11 C12 G12 G13 G14 G15 G19 G20 G22 B26:G26 C24 G24 G25 G27 F21:G21 C30 G30 G29 G31 G32 G33 C34 G34 G35 C36 G36 G37 G49 B55:G56 C54 G54 G23 E16:G16 B43:G47 C42 B53:G53 C51 G52 C57 G59 B135:F159 C134 B75:F92 B74 G42 E50:G50 E51:G51 E57:G57 E134:F134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5"/>
  <sheetViews>
    <sheetView showGridLines="0" zoomScale="75" zoomScaleNormal="75" workbookViewId="0">
      <selection activeCell="G34" sqref="G34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383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JUNTA MUNICIPAL DE AGUA POTABLE Y ALCANTARILLADO DE CORTÁZAR, GTO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299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384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6</v>
      </c>
      <c r="B7" s="166" t="s">
        <v>301</v>
      </c>
      <c r="C7" s="166"/>
      <c r="D7" s="166"/>
      <c r="E7" s="166"/>
      <c r="F7" s="166"/>
      <c r="G7" s="168" t="s">
        <v>302</v>
      </c>
    </row>
    <row r="8" spans="1:7" ht="30" x14ac:dyDescent="0.25">
      <c r="A8" s="165"/>
      <c r="B8" s="25" t="s">
        <v>303</v>
      </c>
      <c r="C8" s="7" t="s">
        <v>233</v>
      </c>
      <c r="D8" s="25" t="s">
        <v>234</v>
      </c>
      <c r="E8" s="25" t="s">
        <v>189</v>
      </c>
      <c r="F8" s="25" t="s">
        <v>206</v>
      </c>
      <c r="G8" s="167"/>
    </row>
    <row r="9" spans="1:7" ht="15.75" customHeight="1" x14ac:dyDescent="0.25">
      <c r="A9" s="26" t="s">
        <v>385</v>
      </c>
      <c r="B9" s="30">
        <f>SUM(B10:B22)</f>
        <v>90820213</v>
      </c>
      <c r="C9" s="30">
        <f t="shared" ref="C9:G9" si="0">SUM(C10:C22)</f>
        <v>32389867.739999998</v>
      </c>
      <c r="D9" s="30">
        <f t="shared" si="0"/>
        <v>123210080.73999999</v>
      </c>
      <c r="E9" s="30">
        <f t="shared" si="0"/>
        <v>66149861.25999999</v>
      </c>
      <c r="F9" s="30">
        <f t="shared" si="0"/>
        <v>62594613.670000002</v>
      </c>
      <c r="G9" s="30">
        <f t="shared" si="0"/>
        <v>57060219.480000004</v>
      </c>
    </row>
    <row r="10" spans="1:7" x14ac:dyDescent="0.25">
      <c r="A10" s="63" t="s">
        <v>602</v>
      </c>
      <c r="B10" s="75">
        <v>27722933</v>
      </c>
      <c r="C10" s="75">
        <v>5591453.2699999996</v>
      </c>
      <c r="D10" s="75">
        <v>33314386.27</v>
      </c>
      <c r="E10" s="75">
        <v>16799197.18</v>
      </c>
      <c r="F10" s="75">
        <v>16228263.33</v>
      </c>
      <c r="G10" s="75">
        <v>16515189.09</v>
      </c>
    </row>
    <row r="11" spans="1:7" x14ac:dyDescent="0.25">
      <c r="A11" s="63" t="s">
        <v>603</v>
      </c>
      <c r="B11" s="75">
        <v>8474719</v>
      </c>
      <c r="C11" s="75">
        <v>0</v>
      </c>
      <c r="D11" s="75">
        <v>8474719</v>
      </c>
      <c r="E11" s="75">
        <v>4006520.39</v>
      </c>
      <c r="F11" s="75">
        <v>3606333.79</v>
      </c>
      <c r="G11" s="75">
        <v>4468198.6100000003</v>
      </c>
    </row>
    <row r="12" spans="1:7" x14ac:dyDescent="0.25">
      <c r="A12" s="63" t="s">
        <v>604</v>
      </c>
      <c r="B12" s="75">
        <v>2485295</v>
      </c>
      <c r="C12" s="75">
        <v>100000</v>
      </c>
      <c r="D12" s="75">
        <v>2585295</v>
      </c>
      <c r="E12" s="75">
        <v>1239604.93</v>
      </c>
      <c r="F12" s="75">
        <v>1065144.3200000001</v>
      </c>
      <c r="G12" s="75">
        <v>1345690.07</v>
      </c>
    </row>
    <row r="13" spans="1:7" x14ac:dyDescent="0.25">
      <c r="A13" s="63" t="s">
        <v>605</v>
      </c>
      <c r="B13" s="75">
        <v>1957410</v>
      </c>
      <c r="C13" s="75">
        <v>0</v>
      </c>
      <c r="D13" s="75">
        <v>1957410</v>
      </c>
      <c r="E13" s="75">
        <v>812728.7</v>
      </c>
      <c r="F13" s="75">
        <v>708306.24</v>
      </c>
      <c r="G13" s="75">
        <v>1144681.3</v>
      </c>
    </row>
    <row r="14" spans="1:7" x14ac:dyDescent="0.25">
      <c r="A14" s="63" t="s">
        <v>606</v>
      </c>
      <c r="B14" s="75">
        <v>5085816</v>
      </c>
      <c r="C14" s="75">
        <v>113230</v>
      </c>
      <c r="D14" s="75">
        <v>5199046</v>
      </c>
      <c r="E14" s="75">
        <v>2785261.88</v>
      </c>
      <c r="F14" s="75">
        <v>2435241.13</v>
      </c>
      <c r="G14" s="75">
        <v>2413784.12</v>
      </c>
    </row>
    <row r="15" spans="1:7" x14ac:dyDescent="0.25">
      <c r="A15" s="63" t="s">
        <v>607</v>
      </c>
      <c r="B15" s="75">
        <v>6307270</v>
      </c>
      <c r="C15" s="75">
        <v>-313230</v>
      </c>
      <c r="D15" s="75">
        <v>5994040</v>
      </c>
      <c r="E15" s="75">
        <v>2085744.54</v>
      </c>
      <c r="F15" s="75">
        <v>1751970.8</v>
      </c>
      <c r="G15" s="75">
        <v>3908295.46</v>
      </c>
    </row>
    <row r="16" spans="1:7" x14ac:dyDescent="0.25">
      <c r="A16" s="63" t="s">
        <v>608</v>
      </c>
      <c r="B16" s="75">
        <v>4645756</v>
      </c>
      <c r="C16" s="75">
        <v>0</v>
      </c>
      <c r="D16" s="75">
        <v>4645756</v>
      </c>
      <c r="E16" s="75">
        <v>1696619.5</v>
      </c>
      <c r="F16" s="75">
        <v>1425131.53</v>
      </c>
      <c r="G16" s="75">
        <v>2949136.5</v>
      </c>
    </row>
    <row r="17" spans="1:7" x14ac:dyDescent="0.25">
      <c r="A17" s="63" t="s">
        <v>609</v>
      </c>
      <c r="B17" s="75">
        <v>7417817</v>
      </c>
      <c r="C17" s="75">
        <v>0</v>
      </c>
      <c r="D17" s="75">
        <v>7417817</v>
      </c>
      <c r="E17" s="75">
        <v>2706480.35</v>
      </c>
      <c r="F17" s="75">
        <v>2302712.39</v>
      </c>
      <c r="G17" s="75">
        <v>4711336.6500000004</v>
      </c>
    </row>
    <row r="18" spans="1:7" x14ac:dyDescent="0.25">
      <c r="A18" s="63" t="s">
        <v>610</v>
      </c>
      <c r="B18" s="75">
        <v>3830940</v>
      </c>
      <c r="C18" s="75">
        <v>0</v>
      </c>
      <c r="D18" s="75">
        <v>3830940</v>
      </c>
      <c r="E18" s="75">
        <v>704695.96</v>
      </c>
      <c r="F18" s="75">
        <v>607798.87</v>
      </c>
      <c r="G18" s="75">
        <v>3126244.04</v>
      </c>
    </row>
    <row r="19" spans="1:7" x14ac:dyDescent="0.25">
      <c r="A19" s="63" t="s">
        <v>611</v>
      </c>
      <c r="B19" s="75">
        <v>10412441</v>
      </c>
      <c r="C19" s="75">
        <v>24000000</v>
      </c>
      <c r="D19" s="75">
        <v>34412441</v>
      </c>
      <c r="E19" s="75">
        <v>27866130.059999999</v>
      </c>
      <c r="F19" s="75">
        <v>27522241.079999998</v>
      </c>
      <c r="G19" s="75">
        <v>6546310.9400000004</v>
      </c>
    </row>
    <row r="20" spans="1:7" x14ac:dyDescent="0.25">
      <c r="A20" s="63" t="s">
        <v>612</v>
      </c>
      <c r="B20" s="75">
        <v>2076144</v>
      </c>
      <c r="C20" s="75">
        <v>0</v>
      </c>
      <c r="D20" s="75">
        <v>2076144</v>
      </c>
      <c r="E20" s="75">
        <v>1073137.1399999999</v>
      </c>
      <c r="F20" s="75">
        <v>924763.11</v>
      </c>
      <c r="G20" s="75">
        <v>1003006.86</v>
      </c>
    </row>
    <row r="21" spans="1:7" x14ac:dyDescent="0.25">
      <c r="A21" s="63" t="s">
        <v>613</v>
      </c>
      <c r="B21" s="75">
        <v>9058848</v>
      </c>
      <c r="C21" s="75">
        <v>2898414.47</v>
      </c>
      <c r="D21" s="75">
        <v>11957262.470000001</v>
      </c>
      <c r="E21" s="75">
        <v>3869080.48</v>
      </c>
      <c r="F21" s="75">
        <v>3602502.85</v>
      </c>
      <c r="G21" s="75">
        <v>8088181.9900000002</v>
      </c>
    </row>
    <row r="22" spans="1:7" x14ac:dyDescent="0.25">
      <c r="A22" s="63" t="s">
        <v>614</v>
      </c>
      <c r="B22" s="75">
        <v>1344824</v>
      </c>
      <c r="C22" s="75">
        <v>0</v>
      </c>
      <c r="D22" s="75">
        <v>1344824</v>
      </c>
      <c r="E22" s="75">
        <v>504660.15</v>
      </c>
      <c r="F22" s="75">
        <v>414204.23</v>
      </c>
      <c r="G22" s="75">
        <v>840163.85</v>
      </c>
    </row>
    <row r="23" spans="1:7" x14ac:dyDescent="0.25">
      <c r="A23" s="31" t="s">
        <v>153</v>
      </c>
      <c r="B23" s="49"/>
      <c r="C23" s="49"/>
      <c r="D23" s="49"/>
      <c r="E23" s="49"/>
      <c r="F23" s="49"/>
      <c r="G23" s="49"/>
    </row>
    <row r="24" spans="1:7" x14ac:dyDescent="0.25">
      <c r="A24" s="3" t="s">
        <v>393</v>
      </c>
      <c r="B24" s="4">
        <f>SUM(B25:B32)</f>
        <v>2950000</v>
      </c>
      <c r="C24" s="4">
        <f t="shared" ref="C24:G24" si="1">SUM(C25:C32)</f>
        <v>0</v>
      </c>
      <c r="D24" s="4">
        <f t="shared" si="1"/>
        <v>2950000</v>
      </c>
      <c r="E24" s="4">
        <f t="shared" si="1"/>
        <v>0</v>
      </c>
      <c r="F24" s="4">
        <f t="shared" si="1"/>
        <v>0</v>
      </c>
      <c r="G24" s="4">
        <f t="shared" si="1"/>
        <v>2950000</v>
      </c>
    </row>
    <row r="25" spans="1:7" x14ac:dyDescent="0.25">
      <c r="A25" s="63" t="s">
        <v>613</v>
      </c>
      <c r="B25" s="75">
        <v>2950000</v>
      </c>
      <c r="C25" s="75">
        <v>0</v>
      </c>
      <c r="D25" s="75">
        <v>2950000</v>
      </c>
      <c r="E25" s="75">
        <v>0</v>
      </c>
      <c r="F25" s="75">
        <v>0</v>
      </c>
      <c r="G25" s="75">
        <v>2950000</v>
      </c>
    </row>
    <row r="26" spans="1:7" x14ac:dyDescent="0.25">
      <c r="A26" s="63" t="s">
        <v>386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387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63" t="s">
        <v>388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63" t="s">
        <v>389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63" t="s">
        <v>390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</row>
    <row r="31" spans="1:7" x14ac:dyDescent="0.25">
      <c r="A31" s="63" t="s">
        <v>391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</row>
    <row r="32" spans="1:7" x14ac:dyDescent="0.25">
      <c r="A32" s="63" t="s">
        <v>392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</row>
    <row r="33" spans="1:7" x14ac:dyDescent="0.25">
      <c r="A33" s="31" t="s">
        <v>153</v>
      </c>
      <c r="B33" s="49"/>
      <c r="C33" s="49"/>
      <c r="D33" s="49"/>
      <c r="E33" s="49"/>
      <c r="F33" s="49"/>
      <c r="G33" s="49"/>
    </row>
    <row r="34" spans="1:7" x14ac:dyDescent="0.25">
      <c r="A34" s="3" t="s">
        <v>382</v>
      </c>
      <c r="B34" s="4">
        <f>SUM(B24,B9)</f>
        <v>93770213</v>
      </c>
      <c r="C34" s="4">
        <f t="shared" ref="C34:G34" si="2">SUM(C24,C9)</f>
        <v>32389867.739999998</v>
      </c>
      <c r="D34" s="4">
        <f t="shared" si="2"/>
        <v>126160080.73999999</v>
      </c>
      <c r="E34" s="4">
        <f t="shared" si="2"/>
        <v>66149861.25999999</v>
      </c>
      <c r="F34" s="4">
        <f t="shared" si="2"/>
        <v>62594613.670000002</v>
      </c>
      <c r="G34" s="4">
        <f t="shared" si="2"/>
        <v>60010219.480000004</v>
      </c>
    </row>
    <row r="35" spans="1:7" x14ac:dyDescent="0.25">
      <c r="A35" s="55"/>
      <c r="B35" s="55"/>
      <c r="C35" s="55"/>
      <c r="D35" s="55"/>
      <c r="E35" s="55"/>
      <c r="F35" s="55"/>
      <c r="G35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G24 B9:G9 B33:G34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23:G24 C11 C13 B26:G34 C25 E25:F25 C20 C2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A11" sqref="A1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394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JUNTA MUNICIPAL DE AGUA POTABLE Y ALCANTARILLADO DE CORTÁZAR, GTO</v>
      </c>
      <c r="B2" s="111"/>
      <c r="C2" s="111"/>
      <c r="D2" s="111"/>
      <c r="E2" s="111"/>
      <c r="F2" s="111"/>
      <c r="G2" s="112"/>
    </row>
    <row r="3" spans="1:7" x14ac:dyDescent="0.25">
      <c r="A3" s="113" t="s">
        <v>395</v>
      </c>
      <c r="B3" s="114"/>
      <c r="C3" s="114"/>
      <c r="D3" s="114"/>
      <c r="E3" s="114"/>
      <c r="F3" s="114"/>
      <c r="G3" s="115"/>
    </row>
    <row r="4" spans="1:7" x14ac:dyDescent="0.25">
      <c r="A4" s="113" t="s">
        <v>396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6</v>
      </c>
      <c r="B7" s="172" t="s">
        <v>301</v>
      </c>
      <c r="C7" s="173"/>
      <c r="D7" s="173"/>
      <c r="E7" s="173"/>
      <c r="F7" s="174"/>
      <c r="G7" s="168" t="s">
        <v>397</v>
      </c>
    </row>
    <row r="8" spans="1:7" ht="30" x14ac:dyDescent="0.25">
      <c r="A8" s="165"/>
      <c r="B8" s="25" t="s">
        <v>303</v>
      </c>
      <c r="C8" s="7" t="s">
        <v>398</v>
      </c>
      <c r="D8" s="25" t="s">
        <v>305</v>
      </c>
      <c r="E8" s="25" t="s">
        <v>189</v>
      </c>
      <c r="F8" s="32" t="s">
        <v>206</v>
      </c>
      <c r="G8" s="167"/>
    </row>
    <row r="9" spans="1:7" ht="16.5" customHeight="1" x14ac:dyDescent="0.25">
      <c r="A9" s="26" t="s">
        <v>399</v>
      </c>
      <c r="B9" s="30">
        <f>SUM(B10,B19,B27,B37)</f>
        <v>90820213</v>
      </c>
      <c r="C9" s="30">
        <f t="shared" ref="C9:G9" si="0">SUM(C10,C19,C27,C37)</f>
        <v>32389867.740000002</v>
      </c>
      <c r="D9" s="30">
        <f t="shared" si="0"/>
        <v>123210080.74000001</v>
      </c>
      <c r="E9" s="30">
        <f t="shared" si="0"/>
        <v>66149861.259999998</v>
      </c>
      <c r="F9" s="30">
        <f t="shared" si="0"/>
        <v>62594613.670000002</v>
      </c>
      <c r="G9" s="30">
        <f t="shared" si="0"/>
        <v>57060219.479999997</v>
      </c>
    </row>
    <row r="10" spans="1:7" ht="15" customHeight="1" x14ac:dyDescent="0.25">
      <c r="A10" s="58" t="s">
        <v>400</v>
      </c>
      <c r="B10" s="47">
        <f>SUM(B11:B18)</f>
        <v>20446987</v>
      </c>
      <c r="C10" s="47">
        <f t="shared" ref="C10:G10" si="1">SUM(C11:C18)</f>
        <v>-313230</v>
      </c>
      <c r="D10" s="47">
        <f t="shared" si="1"/>
        <v>20133757</v>
      </c>
      <c r="E10" s="47">
        <f t="shared" si="1"/>
        <v>7561981.5299999993</v>
      </c>
      <c r="F10" s="47">
        <f t="shared" si="1"/>
        <v>6404577.8300000001</v>
      </c>
      <c r="G10" s="47">
        <f t="shared" si="1"/>
        <v>12571775.469999999</v>
      </c>
    </row>
    <row r="11" spans="1:7" x14ac:dyDescent="0.25">
      <c r="A11" s="77" t="s">
        <v>401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402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403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404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405</v>
      </c>
      <c r="B15" s="47">
        <v>18370843</v>
      </c>
      <c r="C15" s="47">
        <v>-313230</v>
      </c>
      <c r="D15" s="47">
        <v>18057613</v>
      </c>
      <c r="E15" s="47">
        <v>6488844.3899999997</v>
      </c>
      <c r="F15" s="47">
        <v>5479814.7199999997</v>
      </c>
      <c r="G15" s="47">
        <v>11568768.609999999</v>
      </c>
    </row>
    <row r="16" spans="1:7" x14ac:dyDescent="0.25">
      <c r="A16" s="77" t="s">
        <v>406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407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408</v>
      </c>
      <c r="B18" s="47">
        <v>2076144</v>
      </c>
      <c r="C18" s="47">
        <v>0</v>
      </c>
      <c r="D18" s="47">
        <v>2076144</v>
      </c>
      <c r="E18" s="47">
        <v>1073137.1399999999</v>
      </c>
      <c r="F18" s="47">
        <v>924763.11</v>
      </c>
      <c r="G18" s="47">
        <v>1003006.86</v>
      </c>
    </row>
    <row r="19" spans="1:7" x14ac:dyDescent="0.25">
      <c r="A19" s="58" t="s">
        <v>409</v>
      </c>
      <c r="B19" s="47">
        <f>SUM(B20:B26)</f>
        <v>70373226</v>
      </c>
      <c r="C19" s="47">
        <f t="shared" ref="C19:G19" si="2">SUM(C20:C26)</f>
        <v>32703097.740000002</v>
      </c>
      <c r="D19" s="47">
        <f t="shared" si="2"/>
        <v>103076323.74000001</v>
      </c>
      <c r="E19" s="47">
        <f t="shared" si="2"/>
        <v>58587879.729999997</v>
      </c>
      <c r="F19" s="47">
        <f t="shared" si="2"/>
        <v>56190035.840000004</v>
      </c>
      <c r="G19" s="47">
        <f t="shared" si="2"/>
        <v>44488444.009999998</v>
      </c>
    </row>
    <row r="20" spans="1:7" x14ac:dyDescent="0.25">
      <c r="A20" s="77" t="s">
        <v>410</v>
      </c>
      <c r="B20" s="47">
        <v>19329197</v>
      </c>
      <c r="C20" s="47">
        <v>24113230</v>
      </c>
      <c r="D20" s="47">
        <v>43442427</v>
      </c>
      <c r="E20" s="47">
        <v>31356087.899999999</v>
      </c>
      <c r="F20" s="47">
        <v>30565281.079999998</v>
      </c>
      <c r="G20" s="47">
        <v>12086339.1</v>
      </c>
    </row>
    <row r="21" spans="1:7" x14ac:dyDescent="0.25">
      <c r="A21" s="77" t="s">
        <v>411</v>
      </c>
      <c r="B21" s="47">
        <v>51044029</v>
      </c>
      <c r="C21" s="47">
        <v>8589867.7400000002</v>
      </c>
      <c r="D21" s="47">
        <v>59633896.740000002</v>
      </c>
      <c r="E21" s="47">
        <v>27231791.829999998</v>
      </c>
      <c r="F21" s="47">
        <v>25624754.760000002</v>
      </c>
      <c r="G21" s="47">
        <v>32402104.91</v>
      </c>
    </row>
    <row r="22" spans="1:7" x14ac:dyDescent="0.25">
      <c r="A22" s="77" t="s">
        <v>412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416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417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418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419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421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422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423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424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425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426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427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428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429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430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432</v>
      </c>
      <c r="B43" s="4">
        <f>SUM(B44,B53,B61,B71)</f>
        <v>2950000</v>
      </c>
      <c r="C43" s="4">
        <f t="shared" ref="C43:G43" si="5">SUM(C44,C53,C61,C71)</f>
        <v>0</v>
      </c>
      <c r="D43" s="4">
        <f t="shared" si="5"/>
        <v>2950000</v>
      </c>
      <c r="E43" s="4">
        <f t="shared" si="5"/>
        <v>0</v>
      </c>
      <c r="F43" s="4">
        <f t="shared" si="5"/>
        <v>0</v>
      </c>
      <c r="G43" s="4">
        <f t="shared" si="5"/>
        <v>2950000</v>
      </c>
    </row>
    <row r="44" spans="1:7" x14ac:dyDescent="0.25">
      <c r="A44" s="58" t="s">
        <v>400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401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402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403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404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405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406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407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408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409</v>
      </c>
      <c r="B53" s="47">
        <f>SUM(B54:B60)</f>
        <v>2950000</v>
      </c>
      <c r="C53" s="47">
        <f t="shared" ref="C53:G53" si="7">SUM(C54:C60)</f>
        <v>0</v>
      </c>
      <c r="D53" s="47">
        <f t="shared" si="7"/>
        <v>2950000</v>
      </c>
      <c r="E53" s="47">
        <f t="shared" si="7"/>
        <v>0</v>
      </c>
      <c r="F53" s="47">
        <f t="shared" si="7"/>
        <v>0</v>
      </c>
      <c r="G53" s="47">
        <f t="shared" si="7"/>
        <v>2950000</v>
      </c>
    </row>
    <row r="54" spans="1:7" x14ac:dyDescent="0.25">
      <c r="A54" s="80" t="s">
        <v>410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411</v>
      </c>
      <c r="B55" s="47">
        <v>2950000</v>
      </c>
      <c r="C55" s="47">
        <v>0</v>
      </c>
      <c r="D55" s="47">
        <v>2950000</v>
      </c>
      <c r="E55" s="47">
        <v>0</v>
      </c>
      <c r="F55" s="47">
        <v>0</v>
      </c>
      <c r="G55" s="47">
        <v>2950000</v>
      </c>
    </row>
    <row r="56" spans="1:7" x14ac:dyDescent="0.25">
      <c r="A56" s="80" t="s">
        <v>412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413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414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415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416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417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418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419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420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421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422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423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424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425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426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427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428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429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431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382</v>
      </c>
      <c r="B77" s="4">
        <f>B43+B9</f>
        <v>93770213</v>
      </c>
      <c r="C77" s="4">
        <f t="shared" ref="C77:G77" si="10">C43+C9</f>
        <v>32389867.740000002</v>
      </c>
      <c r="D77" s="4">
        <f t="shared" si="10"/>
        <v>126160080.74000001</v>
      </c>
      <c r="E77" s="4">
        <f t="shared" si="10"/>
        <v>66149861.259999998</v>
      </c>
      <c r="F77" s="4">
        <f t="shared" si="10"/>
        <v>62594613.670000002</v>
      </c>
      <c r="G77" s="4">
        <f t="shared" si="10"/>
        <v>60010219.479999997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24:G54 B16:G17 B19:G19 C18 B22:G22 B56:G77 C55 E55:F5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433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JUNTA MUNICIPAL DE AGUA POTABLE Y ALCANTARILLADO DE CORTÁZAR, GTO</v>
      </c>
      <c r="B2" s="111"/>
      <c r="C2" s="111"/>
      <c r="D2" s="111"/>
      <c r="E2" s="111"/>
      <c r="F2" s="111"/>
      <c r="G2" s="112"/>
    </row>
    <row r="3" spans="1:7" x14ac:dyDescent="0.25">
      <c r="A3" s="113" t="s">
        <v>299</v>
      </c>
      <c r="B3" s="114"/>
      <c r="C3" s="114"/>
      <c r="D3" s="114"/>
      <c r="E3" s="114"/>
      <c r="F3" s="114"/>
      <c r="G3" s="115"/>
    </row>
    <row r="4" spans="1:7" x14ac:dyDescent="0.25">
      <c r="A4" s="113" t="s">
        <v>434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4" t="s">
        <v>435</v>
      </c>
      <c r="B7" s="167" t="s">
        <v>301</v>
      </c>
      <c r="C7" s="167"/>
      <c r="D7" s="167"/>
      <c r="E7" s="167"/>
      <c r="F7" s="167"/>
      <c r="G7" s="167" t="s">
        <v>302</v>
      </c>
    </row>
    <row r="8" spans="1:7" ht="30" x14ac:dyDescent="0.25">
      <c r="A8" s="165"/>
      <c r="B8" s="7" t="s">
        <v>303</v>
      </c>
      <c r="C8" s="33" t="s">
        <v>398</v>
      </c>
      <c r="D8" s="33" t="s">
        <v>234</v>
      </c>
      <c r="E8" s="33" t="s">
        <v>189</v>
      </c>
      <c r="F8" s="33" t="s">
        <v>206</v>
      </c>
      <c r="G8" s="177"/>
    </row>
    <row r="9" spans="1:7" ht="15.75" customHeight="1" x14ac:dyDescent="0.25">
      <c r="A9" s="26" t="s">
        <v>436</v>
      </c>
      <c r="B9" s="119">
        <f>SUM(B10,B11,B12,B15,B16,B19)</f>
        <v>42396035</v>
      </c>
      <c r="C9" s="119">
        <f t="shared" ref="C9:G9" si="0">SUM(C10,C11,C12,C15,C16,C19)</f>
        <v>0</v>
      </c>
      <c r="D9" s="119">
        <f t="shared" si="0"/>
        <v>42396035</v>
      </c>
      <c r="E9" s="119">
        <f t="shared" si="0"/>
        <v>16878695.75</v>
      </c>
      <c r="F9" s="119">
        <f t="shared" si="0"/>
        <v>14064950.550000001</v>
      </c>
      <c r="G9" s="119">
        <f t="shared" si="0"/>
        <v>25517339.25</v>
      </c>
    </row>
    <row r="10" spans="1:7" x14ac:dyDescent="0.25">
      <c r="A10" s="58" t="s">
        <v>437</v>
      </c>
      <c r="B10" s="75">
        <v>42396035</v>
      </c>
      <c r="C10" s="75">
        <v>0</v>
      </c>
      <c r="D10" s="75">
        <v>42396035</v>
      </c>
      <c r="E10" s="75">
        <v>16878695.75</v>
      </c>
      <c r="F10" s="75">
        <v>14064950.550000001</v>
      </c>
      <c r="G10" s="76">
        <f>D10-E10</f>
        <v>25517339.25</v>
      </c>
    </row>
    <row r="11" spans="1:7" ht="15.75" customHeight="1" x14ac:dyDescent="0.25">
      <c r="A11" s="58" t="s">
        <v>438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439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441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443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444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447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439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443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445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446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448</v>
      </c>
      <c r="B33" s="119">
        <f>B21+B9</f>
        <v>42396035</v>
      </c>
      <c r="C33" s="119">
        <f t="shared" ref="C33:G33" si="8">C21+C9</f>
        <v>0</v>
      </c>
      <c r="D33" s="119">
        <f t="shared" si="8"/>
        <v>42396035</v>
      </c>
      <c r="E33" s="119">
        <f t="shared" si="8"/>
        <v>16878695.75</v>
      </c>
      <c r="F33" s="119">
        <f t="shared" si="8"/>
        <v>14064950.550000001</v>
      </c>
      <c r="G33" s="119">
        <f t="shared" si="8"/>
        <v>25517339.25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C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dcterms:created xsi:type="dcterms:W3CDTF">2023-03-16T22:14:51Z</dcterms:created>
  <dcterms:modified xsi:type="dcterms:W3CDTF">2024-07-29T15:32:36Z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